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10110" activeTab="3"/>
  </bookViews>
  <sheets>
    <sheet name="Лист1" sheetId="1" r:id="rId1"/>
    <sheet name="Лист1 (2)" sheetId="2" r:id="rId2"/>
    <sheet name="Лист1 (3)" sheetId="3" r:id="rId3"/>
    <sheet name="Лист1 (4)" sheetId="4" r:id="rId4"/>
  </sheets>
  <definedNames>
    <definedName name="A" localSheetId="2">#REF!</definedName>
    <definedName name="A">#REF!</definedName>
    <definedName name="Hd" localSheetId="2">'Лист1 (3)'!$H$9</definedName>
    <definedName name="Hd">#REF!</definedName>
    <definedName name="Hdm" localSheetId="2">#REF!</definedName>
    <definedName name="Hdm">#REF!</definedName>
    <definedName name="Ho" localSheetId="2">'Лист1 (3)'!#REF!</definedName>
    <definedName name="Ho">#REF!</definedName>
    <definedName name="Hy" localSheetId="2">'Лист1 (3)'!#REF!</definedName>
    <definedName name="Hy">#REF!</definedName>
    <definedName name="Hz" localSheetId="2">'Лист1 (3)'!#REF!</definedName>
    <definedName name="Hz">#REF!</definedName>
    <definedName name="Kdm" localSheetId="2">'Лист1 (3)'!#REF!</definedName>
    <definedName name="Kdm">#REF!</definedName>
    <definedName name="Kdm_s" localSheetId="2">'Лист1 (3)'!#REF!</definedName>
    <definedName name="Kdm_s">#REF!</definedName>
    <definedName name="Kgmr">#REF!</definedName>
    <definedName name="Kmr" localSheetId="2">'Лист1 (3)'!#REF!</definedName>
    <definedName name="Kmr">#REF!</definedName>
    <definedName name="Kod" localSheetId="2">'Лист1 (3)'!#REF!</definedName>
    <definedName name="kod">#REF!</definedName>
    <definedName name="Kog" localSheetId="2">'Лист1 (3)'!#REF!</definedName>
    <definedName name="kog">#REF!</definedName>
    <definedName name="Kot" localSheetId="2">'Лист1 (3)'!$G$9</definedName>
    <definedName name="Kot">#REF!</definedName>
    <definedName name="Kym" localSheetId="2">#REF!</definedName>
    <definedName name="Kym">#REF!</definedName>
    <definedName name="Kys" localSheetId="2">'Лист1 (3)'!#REF!</definedName>
    <definedName name="Kys">#REF!</definedName>
    <definedName name="Kysm" localSheetId="2">#REF!</definedName>
    <definedName name="Kysm">#REF!</definedName>
    <definedName name="Kzs" localSheetId="2">'Лист1 (3)'!#REF!</definedName>
    <definedName name="Kzs">#REF!</definedName>
    <definedName name="_xlnm.Print_Titles" localSheetId="1">'Лист1 (2)'!$14:$14</definedName>
    <definedName name="Кod" localSheetId="2">'Лист1 (3)'!#REF!</definedName>
    <definedName name="Кod">#REF!</definedName>
    <definedName name="Кodd" localSheetId="2">'Лист1 (3)'!#REF!</definedName>
    <definedName name="Кodd">#REF!</definedName>
    <definedName name="Кog" localSheetId="2">'Лист1 (3)'!#REF!</definedName>
    <definedName name="Кog">#REF!</definedName>
    <definedName name="Кoh" localSheetId="2">'Лист1 (3)'!$G$9</definedName>
    <definedName name="Кoh">#REF!</definedName>
    <definedName name="Кot" localSheetId="2">'Лист1 (3)'!$G$9</definedName>
    <definedName name="Кot">#REF!</definedName>
    <definedName name="Кyn" localSheetId="2">'Лист1 (3)'!$D$9</definedName>
    <definedName name="Кyn">#REF!</definedName>
    <definedName name="Кzl" localSheetId="2">'Лист1 (3)'!#REF!</definedName>
    <definedName name="Кzl">#REF!</definedName>
    <definedName name="Кzn" localSheetId="2">'Лист1 (3)'!#REF!</definedName>
    <definedName name="Кzn">#REF!</definedName>
    <definedName name="Ккl" localSheetId="2">'Лист1 (3)'!#REF!</definedName>
    <definedName name="Ккl">#REF!</definedName>
    <definedName name="Ккn" localSheetId="2">'Лист1 (3)'!$I$9</definedName>
    <definedName name="Ккn">#REF!</definedName>
    <definedName name="Коd" localSheetId="2">'Лист1 (3)'!#REF!</definedName>
    <definedName name="Коd">#REF!</definedName>
    <definedName name="Куl" localSheetId="2">'Лист1 (3)'!#REF!</definedName>
    <definedName name="Куl">#REF!</definedName>
    <definedName name="Нkb" localSheetId="2">'Лист1 (3)'!#REF!</definedName>
    <definedName name="Нkb">#REF!</definedName>
    <definedName name="Нkk" localSheetId="2">'Лист1 (3)'!$M$9</definedName>
    <definedName name="Нkk">#REF!</definedName>
  </definedNames>
  <calcPr fullCalcOnLoad="1"/>
</workbook>
</file>

<file path=xl/sharedStrings.xml><?xml version="1.0" encoding="utf-8"?>
<sst xmlns="http://schemas.openxmlformats.org/spreadsheetml/2006/main" count="302" uniqueCount="250">
  <si>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</si>
  <si>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</si>
  <si>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</si>
  <si>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</si>
  <si>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</si>
  <si>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</si>
  <si>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</si>
  <si>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Офіційні трансферти  </t>
  </si>
  <si>
    <t>Від органів державного управління  </t>
  </si>
  <si>
    <t>Дотації  </t>
  </si>
  <si>
    <t>Базова дотація</t>
  </si>
  <si>
    <t>Субвенції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</si>
  <si>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</si>
  <si>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</si>
  <si>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</si>
  <si>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ВСЬОГО ДОХОДІВ</t>
  </si>
  <si>
    <t>Заступник голови ради</t>
  </si>
  <si>
    <t>А.Д.Гуменюк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</si>
  <si>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</si>
  <si>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</si>
  <si>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</si>
  <si>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</si>
  <si>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Зміни до доходів Радивилівського районного бюджету на 2016 рік</t>
  </si>
  <si>
    <t>Додаток №1</t>
  </si>
  <si>
    <t>до рішення Радивилівської районної ради</t>
  </si>
  <si>
    <t>"Про внесення змін до районного бюджету на 2016 рік"</t>
  </si>
  <si>
    <t>від 05 січня 2016 року № 22</t>
  </si>
  <si>
    <t>Додаток №2</t>
  </si>
  <si>
    <t>від  05 січня 2016 року № 22</t>
  </si>
  <si>
    <t>ЗМІНИ до РОЗПОДІЛУ</t>
  </si>
  <si>
    <t>видатків Радивилівського районного бюджету на 2016 рік за головними розпорядниками бюджетних коштів</t>
  </si>
  <si>
    <t>Код типової відомчої класифікації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</si>
  <si>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</si>
  <si>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</si>
  <si>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Назва головного розпорядника бюдждетних коштів згідно з типовою відомчою класифікацією видатків та кредитування місцевого бюджету</t>
  </si>
  <si>
    <t>РАЗОМ</t>
  </si>
  <si>
    <t>видатки споживання</t>
  </si>
  <si>
    <t>з них</t>
  </si>
  <si>
    <t>видатки розвитку</t>
  </si>
  <si>
    <t>оплата праці</t>
  </si>
  <si>
    <t>комунальні послуги та енергоносії</t>
  </si>
  <si>
    <t>бюджет розвитку</t>
  </si>
  <si>
    <t>Найменування згідно з тимчасовою класифікацією видатків та кредитування місцевого бюджету</t>
  </si>
  <si>
    <t>капітальні видатки за рахунок коштів, що передаються із загального фонду до бюджету розвитку (спеціального фонду)</t>
  </si>
  <si>
    <t>03</t>
  </si>
  <si>
    <t>Радивилівська районна державна адміністрація</t>
  </si>
  <si>
    <t>080000</t>
  </si>
  <si>
    <t>Охорона здоров`я</t>
  </si>
  <si>
    <t>080101</t>
  </si>
  <si>
    <t>0731</t>
  </si>
  <si>
    <t>Лікарні</t>
  </si>
  <si>
    <t>080800</t>
  </si>
  <si>
    <t>0726</t>
  </si>
  <si>
    <t>Центри первинної медичної (медико-санітарної) допомоги</t>
  </si>
  <si>
    <t>10</t>
  </si>
  <si>
    <t>Відділ освіти Радивилівської районної державної адміністрації</t>
  </si>
  <si>
    <t>070000</t>
  </si>
  <si>
    <t>Освіта</t>
  </si>
  <si>
    <t>070101</t>
  </si>
  <si>
    <t>0910</t>
  </si>
  <si>
    <t>Дошкільні заклади освіти</t>
  </si>
  <si>
    <t>070201</t>
  </si>
  <si>
    <t>0921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</si>
  <si>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</si>
  <si>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</si>
  <si>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</si>
  <si>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</si>
  <si>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</si>
  <si>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</si>
  <si>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</si>
  <si>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</si>
  <si>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</si>
  <si>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</si>
  <si>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</si>
  <si>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</si>
  <si>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</si>
  <si>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15</t>
  </si>
  <si>
    <t>Управління праці та соціального захисту населення Радивилівської районної державної адміністрації</t>
  </si>
  <si>
    <t>070303</t>
  </si>
  <si>
    <t>Дитячі будинки (в т. ч. сімейного типу, прийомні сім`ї)</t>
  </si>
  <si>
    <t>090000</t>
  </si>
  <si>
    <t>Соціальний захист та соціальне забезпечення</t>
  </si>
  <si>
    <t>090201</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</si>
  <si>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</si>
  <si>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</si>
  <si>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</si>
  <si>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</si>
  <si>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</si>
  <si>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</si>
  <si>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</si>
  <si>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t>
  </si>
  <si>
    <t>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</si>
  <si>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090208</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</si>
  <si>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</si>
  <si>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</si>
  <si>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</si>
  <si>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</si>
  <si>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</si>
  <si>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</si>
  <si>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</si>
  <si>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</si>
  <si>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</si>
  <si>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</si>
  <si>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</si>
  <si>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1040</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</si>
  <si>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</si>
  <si>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</si>
  <si>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</si>
  <si>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</si>
  <si>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</si>
  <si>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</si>
  <si>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</si>
  <si>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</si>
  <si>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</si>
  <si>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</si>
  <si>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</si>
  <si>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</si>
  <si>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</si>
  <si>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</si>
  <si>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</si>
  <si>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</si>
  <si>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</si>
  <si>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</si>
  <si>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</si>
  <si>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</si>
  <si>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090413</t>
  </si>
  <si>
    <t>1010</t>
  </si>
  <si>
    <t>Допомога на догляд за інвалідом I чи II групи внаслідок психічного розладу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</si>
  <si>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</si>
  <si>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</si>
  <si>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</si>
  <si>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</si>
  <si>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</si>
  <si>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</si>
  <si>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24</t>
  </si>
  <si>
    <t>Відділ культури і туризму Радивилівської районної державної адміністрації</t>
  </si>
  <si>
    <t>110000</t>
  </si>
  <si>
    <t>Культура і мистецтво</t>
  </si>
  <si>
    <t>110204</t>
  </si>
  <si>
    <t>0828</t>
  </si>
  <si>
    <t>Палаци і будинки культури, клуби та інші заклади клубного типу</t>
  </si>
  <si>
    <t>76</t>
  </si>
  <si>
    <t>Фінансове управління Радивилівської районної державної адміністрації</t>
  </si>
  <si>
    <t>250000</t>
  </si>
  <si>
    <t>Видатки, не віднесені до основних груп</t>
  </si>
  <si>
    <t>250315</t>
  </si>
  <si>
    <t>0180</t>
  </si>
  <si>
    <t>Інші додаткові дотації</t>
  </si>
  <si>
    <t xml:space="preserve"> </t>
  </si>
  <si>
    <t>Додаток 3</t>
  </si>
  <si>
    <t>"Про внечення змін до районного бюджету на 2016 рік"</t>
  </si>
  <si>
    <t>ФОРМУЛА
визначення обсягу міжбюджетного трансферту (інша додаткова дотація) із загального фонду районного бюджету на утримання міського та сільських дошкільних навчальних закладів, сільських будинків культури, клубів та Радивилівського міського центру культури, дозвілля і мистецтв на 2016 рік</t>
  </si>
  <si>
    <t>№ п/п</t>
  </si>
  <si>
    <t>Найменування органу місцевого самоврядування (бюджету)</t>
  </si>
  <si>
    <t>Ознака АТО (міста,  смт - 1)</t>
  </si>
  <si>
    <t>Дошкільна освіта</t>
  </si>
  <si>
    <t>Культура</t>
  </si>
  <si>
    <t>Разом видатків
V</t>
  </si>
  <si>
    <t>К-сть дітей від 0 до 6 років</t>
  </si>
  <si>
    <t>К-сть переданих дітей між АТО</t>
  </si>
  <si>
    <t xml:space="preserve"> Населення Ni</t>
  </si>
  <si>
    <r>
      <t>Н</t>
    </r>
    <r>
      <rPr>
        <sz val="11"/>
        <rFont val="Times New Roman"/>
        <family val="1"/>
      </rPr>
      <t>kk</t>
    </r>
  </si>
  <si>
    <t>Населення, що обслуговується районними клубними закладами (Nri)</t>
  </si>
  <si>
    <t>Башарівська с/р</t>
  </si>
  <si>
    <t>Березинівська с/р</t>
  </si>
  <si>
    <t>Боратинська с/р</t>
  </si>
  <si>
    <t>Бугаївська с/р</t>
  </si>
  <si>
    <t>Добриводська с/р</t>
  </si>
  <si>
    <t>Дружбівська с/р</t>
  </si>
  <si>
    <t>Жовтнева с/р</t>
  </si>
  <si>
    <t>Іващуківська с/р</t>
  </si>
  <si>
    <t>Козинська с/р</t>
  </si>
  <si>
    <t>Крупецька с/р</t>
  </si>
  <si>
    <t>Михайлівська с/р</t>
  </si>
  <si>
    <t>Немирівська с/р</t>
  </si>
  <si>
    <t>Підзамчівська с/р</t>
  </si>
  <si>
    <t>Пляшевська с/р</t>
  </si>
  <si>
    <t>Пустоіваннівська с/р</t>
  </si>
  <si>
    <t>Рідківська с/р</t>
  </si>
  <si>
    <t>Сестрятинська с/р</t>
  </si>
  <si>
    <t>Ситненська с/р</t>
  </si>
  <si>
    <t>Теслугівська с/р</t>
  </si>
  <si>
    <t>Хотинська с/р</t>
  </si>
  <si>
    <t>Міська рада</t>
  </si>
  <si>
    <t>Всього по міському бюджету</t>
  </si>
  <si>
    <t>Всього по сільських бюджетах</t>
  </si>
  <si>
    <t>1.</t>
  </si>
  <si>
    <t>Розрахунок видатків на дошкільні навчальні заклади міського та сільських бюджетів району здійснити із обсягу</t>
  </si>
  <si>
    <t>в сумі 10180803 грн.</t>
  </si>
  <si>
    <t>Vo = Hd * Do</t>
  </si>
  <si>
    <t>Vo - розрахунковий обсяг видатків на освіту для міського та сільських бюджетів</t>
  </si>
  <si>
    <t>Hd - фінансовий норматив бюджетної забезпеченості на дитину дошкільного віку, 8985,7 грн.</t>
  </si>
  <si>
    <t>Dо - кількість дітей на 01.01.2015 року, що відвідують садок за даними відділу освіти райдержадміністрації.</t>
  </si>
  <si>
    <t>2.</t>
  </si>
  <si>
    <t>Розрахунок видатків на будинки культури, клуби та Радивилівський міський центр культури, дозвілля і мистецтв міського</t>
  </si>
  <si>
    <t>та сільських бюджетів здійснити із обсягу в сумі 2014936 грн.</t>
  </si>
  <si>
    <t>Установити чисельність населення в кількості 1031 особи (Боратинська с/р) та 5219 осіб (міська рада), яке обслуговується</t>
  </si>
  <si>
    <t>Добриводською сільською радою (1031 особи) та районним бюджетом (5219 осіб)</t>
  </si>
  <si>
    <t>Knr = Kn - Noib + Nibvz</t>
  </si>
  <si>
    <t>Vk - розрахунковий обсяг видатків на культуру</t>
  </si>
  <si>
    <t>Kn - чисельність населення на 01.01.2015 року сільських та міської рад</t>
  </si>
  <si>
    <t>Knr - чисельність населення з врахуванням населення, що обслуговується іншими бюджетами, або з інших бюджетів</t>
  </si>
  <si>
    <t>Hk - фінансовий норматив бюджетної забезпеченості галузі "Культура" на одного жителя, 184,62 грн.</t>
  </si>
  <si>
    <t>Kkk - коефіцієнт частки обсягу видатків бюджетів місцевого самоврядування на культурно-освітні послуги, 0,34</t>
  </si>
  <si>
    <t xml:space="preserve">Hkk - фінансовий норматив бюджетної забезпеченості на культурно-освітні послуги, що надаються клубними </t>
  </si>
  <si>
    <t>закладами, які фінансуються з бюджетів місцевого самоврядування, з розрахунку на одного жителя, 62,771 грн.</t>
  </si>
  <si>
    <t>Noib - населення, що обслуговується закладами інших бюджетів</t>
  </si>
  <si>
    <t>Nibvz - населення інших бюджетів, що обслуговується власними закладами</t>
  </si>
  <si>
    <t>Hkk = Hk * Kkk</t>
  </si>
  <si>
    <t>Vk = Knr * Hkk</t>
  </si>
  <si>
    <t>3.</t>
  </si>
  <si>
    <t>Загальний обсяг міжбюджетного трансферту</t>
  </si>
  <si>
    <t>V = Vo + Vk</t>
  </si>
  <si>
    <r>
      <t xml:space="preserve">Населення на 1.01.2015 року (чол.), </t>
    </r>
    <r>
      <rPr>
        <sz val="14"/>
        <rFont val="Times New Roman"/>
        <family val="1"/>
      </rPr>
      <t>Kn</t>
    </r>
  </si>
  <si>
    <r>
      <t xml:space="preserve">К-сть дітей, що відвідують садок на 01.01.2015 року, </t>
    </r>
    <r>
      <rPr>
        <sz val="14"/>
        <rFont val="Times New Roman"/>
        <family val="1"/>
      </rPr>
      <t>Dо</t>
    </r>
  </si>
  <si>
    <r>
      <t xml:space="preserve">Видатки на дошкільну освіту, </t>
    </r>
    <r>
      <rPr>
        <sz val="14"/>
        <rFont val="Times New Roman"/>
        <family val="1"/>
      </rPr>
      <t>Vo</t>
    </r>
  </si>
  <si>
    <r>
      <t xml:space="preserve">Населення, що обслуговується закладами інших бюджетів, </t>
    </r>
    <r>
      <rPr>
        <sz val="14"/>
        <rFont val="Times New Roman"/>
        <family val="1"/>
      </rPr>
      <t>Noib</t>
    </r>
  </si>
  <si>
    <r>
      <t xml:space="preserve">Населення інших бюджетів, що обслуговується власними закладами, </t>
    </r>
    <r>
      <rPr>
        <sz val="14"/>
        <rFont val="Times New Roman"/>
        <family val="1"/>
      </rPr>
      <t>Nibvz</t>
    </r>
  </si>
  <si>
    <r>
      <t xml:space="preserve">Видатки на заклади культури, </t>
    </r>
    <r>
      <rPr>
        <sz val="14"/>
        <rFont val="Times New Roman"/>
        <family val="1"/>
      </rPr>
      <t>Vk</t>
    </r>
  </si>
  <si>
    <r>
      <t xml:space="preserve">Населення, </t>
    </r>
    <r>
      <rPr>
        <sz val="14"/>
        <rFont val="Times New Roman"/>
        <family val="1"/>
      </rPr>
      <t>Knr</t>
    </r>
  </si>
  <si>
    <t>Додаток 4</t>
  </si>
  <si>
    <t>Міжбюджетні трансферти
з Радивилівського районного бюджету місцевим бюджетам на 2016 рік</t>
  </si>
  <si>
    <t>Код бюджету</t>
  </si>
  <si>
    <t xml:space="preserve">Назва місцевого бюджету адміністративно-територіальної одиниці  </t>
  </si>
  <si>
    <t>Інша додаткова дотація із загального фонду районного бюджету на утримання міського та сільських дошкільних навчальних закладів, сільських будинків культури, клубів та Радивилівського міського центру культури, дозвілля і мистецтва</t>
  </si>
  <si>
    <t>Разом</t>
  </si>
  <si>
    <t>м.Радивилів</t>
  </si>
  <si>
    <t>Башарівка</t>
  </si>
  <si>
    <t>Березини</t>
  </si>
  <si>
    <t>Боратин</t>
  </si>
  <si>
    <t>Бугаївка</t>
  </si>
  <si>
    <t>Добривода</t>
  </si>
  <si>
    <t>Дружба</t>
  </si>
  <si>
    <t>Жовтневе</t>
  </si>
  <si>
    <t>Іващуки</t>
  </si>
  <si>
    <t>Козин</t>
  </si>
  <si>
    <t>Крупець</t>
  </si>
  <si>
    <t>Михайлівка</t>
  </si>
  <si>
    <t>Немирівка</t>
  </si>
  <si>
    <t>Підзамче</t>
  </si>
  <si>
    <t>Пляшева</t>
  </si>
  <si>
    <t>Пустоівання</t>
  </si>
  <si>
    <t>Рідків</t>
  </si>
  <si>
    <t>Сестрятин</t>
  </si>
  <si>
    <t>Ситно</t>
  </si>
  <si>
    <t>Теслугів</t>
  </si>
  <si>
    <t>Хотин</t>
  </si>
  <si>
    <t>ВСЬОГО</t>
  </si>
  <si>
    <t>П.В.Ковальчук</t>
  </si>
  <si>
    <t>А.Гуменюк</t>
  </si>
</sst>
</file>

<file path=xl/styles.xml><?xml version="1.0" encoding="utf-8"?>
<styleSheet xmlns="http://schemas.openxmlformats.org/spreadsheetml/2006/main">
  <numFmts count="5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000"/>
    <numFmt numFmtId="175" formatCode="#,##0.0"/>
    <numFmt numFmtId="176" formatCode="0.0000"/>
    <numFmt numFmtId="177" formatCode="0.000000"/>
    <numFmt numFmtId="178" formatCode="0.000000000"/>
    <numFmt numFmtId="179" formatCode="0.00000"/>
    <numFmt numFmtId="180" formatCode="#,##0.000000"/>
    <numFmt numFmtId="181" formatCode="#,##0.0000"/>
    <numFmt numFmtId="182" formatCode="0.00000000"/>
    <numFmt numFmtId="183" formatCode="#,##0.0000000"/>
    <numFmt numFmtId="184" formatCode="0.000000E+00"/>
    <numFmt numFmtId="185" formatCode="&quot;Да&quot;;&quot;Да&quot;;&quot;Нет&quot;"/>
    <numFmt numFmtId="186" formatCode="&quot;Истина&quot;;&quot;Истина&quot;;&quot;Ложь&quot;"/>
    <numFmt numFmtId="187" formatCode="&quot;Вкл&quot;;&quot;Вкл&quot;;&quot;Выкл&quot;"/>
    <numFmt numFmtId="188" formatCode="d/m"/>
    <numFmt numFmtId="189" formatCode="dd/mm"/>
    <numFmt numFmtId="190" formatCode="_-* #,##0.0_р_._-;\-* #,##0.0_р_._-;_-* &quot;-&quot;_р_._-;_-@_-"/>
    <numFmt numFmtId="191" formatCode="#,##0.000"/>
    <numFmt numFmtId="192" formatCode="#,##0.00000"/>
    <numFmt numFmtId="193" formatCode="#,##0.00000000"/>
    <numFmt numFmtId="194" formatCode="#,##0.000000000"/>
    <numFmt numFmtId="195" formatCode="#,##0.0000000000"/>
    <numFmt numFmtId="196" formatCode="_-* #,##0.0_р_._-;\-* #,##0.0_р_._-;_-* &quot;-&quot;??_р_._-;_-@_-"/>
    <numFmt numFmtId="197" formatCode="[$€-2]\ ###,000_);[Red]\([$€-2]\ ###,000\)"/>
    <numFmt numFmtId="198" formatCode="#,##0.00\ &quot;грн.&quot;"/>
    <numFmt numFmtId="199" formatCode="#,##0&quot;₴&quot;;\-#,##0&quot;₴&quot;"/>
    <numFmt numFmtId="200" formatCode="#,##0&quot;₴&quot;;[Red]\-#,##0&quot;₴&quot;"/>
    <numFmt numFmtId="201" formatCode="#,##0.00&quot;₴&quot;;\-#,##0.00&quot;₴&quot;"/>
    <numFmt numFmtId="202" formatCode="#,##0.00&quot;₴&quot;;[Red]\-#,##0.00&quot;₴&quot;"/>
    <numFmt numFmtId="203" formatCode="_-* #,##0&quot;₴&quot;_-;\-* #,##0&quot;₴&quot;_-;_-* &quot;-&quot;&quot;₴&quot;_-;_-@_-"/>
    <numFmt numFmtId="204" formatCode="_-* #,##0_₴_-;\-* #,##0_₴_-;_-* &quot;-&quot;_₴_-;_-@_-"/>
    <numFmt numFmtId="205" formatCode="_-* #,##0.00&quot;₴&quot;_-;\-* #,##0.00&quot;₴&quot;_-;_-* &quot;-&quot;??&quot;₴&quot;_-;_-@_-"/>
    <numFmt numFmtId="206" formatCode="_-* #,##0.00_₴_-;\-* #,##0.00_₴_-;_-* &quot;-&quot;??_₴_-;_-@_-"/>
    <numFmt numFmtId="207" formatCode="0.0%"/>
    <numFmt numFmtId="208" formatCode="0.000%"/>
    <numFmt numFmtId="209" formatCode="#,##0.0\ &quot;грн.&quot;"/>
    <numFmt numFmtId="210" formatCode="0.000000000000"/>
  </numFmts>
  <fonts count="45">
    <font>
      <sz val="10"/>
      <name val="Arial Cyr"/>
      <family val="0"/>
    </font>
    <font>
      <sz val="8"/>
      <name val="Arial Cyr"/>
      <family val="0"/>
    </font>
    <font>
      <sz val="12"/>
      <name val="Times New Roman"/>
      <family val="1"/>
    </font>
    <font>
      <b/>
      <sz val="12"/>
      <name val="Times New Roman"/>
      <family val="1"/>
    </font>
    <font>
      <sz val="11"/>
      <name val="Times New Roman"/>
      <family val="1"/>
    </font>
    <font>
      <sz val="8"/>
      <name val="Times New Roman"/>
      <family val="1"/>
    </font>
    <font>
      <i/>
      <sz val="8"/>
      <name val="Times New Roman"/>
      <family val="1"/>
    </font>
    <font>
      <sz val="10"/>
      <name val="Helv"/>
      <family val="0"/>
    </font>
    <font>
      <sz val="10"/>
      <name val="Times New Roman"/>
      <family val="1"/>
    </font>
    <font>
      <sz val="6"/>
      <name val="Times New Roman"/>
      <family val="1"/>
    </font>
    <font>
      <sz val="9"/>
      <name val="Times New Roman"/>
      <family val="1"/>
    </font>
    <font>
      <b/>
      <sz val="10"/>
      <name val="Times New Roman"/>
      <family val="1"/>
    </font>
    <font>
      <sz val="11"/>
      <color indexed="8"/>
      <name val="Calibri"/>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10"/>
      <name val="Calibri"/>
      <family val="2"/>
    </font>
    <font>
      <b/>
      <sz val="14"/>
      <name val="Times New Roman"/>
      <family val="1"/>
    </font>
    <font>
      <sz val="14"/>
      <name val="Times New Roman"/>
      <family val="1"/>
    </font>
    <font>
      <sz val="10"/>
      <color indexed="10"/>
      <name val="Times New Roman"/>
      <family val="1"/>
    </font>
    <font>
      <sz val="14"/>
      <color indexed="10"/>
      <name val="Times New Roman"/>
      <family val="1"/>
    </font>
    <font>
      <b/>
      <i/>
      <sz val="14"/>
      <name val="Times New Roman"/>
      <family val="1"/>
    </font>
    <font>
      <sz val="11"/>
      <color indexed="8"/>
      <name val="Times New Roman"/>
      <family val="1"/>
    </font>
    <font>
      <b/>
      <sz val="11"/>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14"/>
      <color indexed="8"/>
      <name val="Times New Roman"/>
      <family val="1"/>
    </font>
    <font>
      <i/>
      <sz val="10"/>
      <color indexed="8"/>
      <name val="Times New Roman"/>
      <family val="1"/>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0" borderId="0">
      <alignment/>
      <protection/>
    </xf>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7" borderId="1" applyNumberFormat="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21" borderId="8" applyNumberFormat="0" applyAlignment="0" applyProtection="0"/>
    <xf numFmtId="0" fontId="25" fillId="21" borderId="8"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17" fillId="20" borderId="1"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28" fillId="0" borderId="0" applyNumberFormat="0" applyFill="0" applyBorder="0" applyAlignment="0" applyProtection="0"/>
    <xf numFmtId="0" fontId="24" fillId="0" borderId="7" applyNumberFormat="0" applyFill="0" applyAlignment="0" applyProtection="0"/>
    <xf numFmtId="0" fontId="29" fillId="3"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12"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0" fontId="16" fillId="20" borderId="2" applyNumberFormat="0" applyAlignment="0" applyProtection="0"/>
    <xf numFmtId="0" fontId="23" fillId="0" borderId="6" applyNumberFormat="0" applyFill="0" applyAlignment="0" applyProtection="0"/>
    <xf numFmtId="0" fontId="27" fillId="22" borderId="0" applyNumberFormat="0" applyBorder="0" applyAlignment="0" applyProtection="0"/>
    <xf numFmtId="0" fontId="7" fillId="0" borderId="0">
      <alignment/>
      <protection/>
    </xf>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63">
    <xf numFmtId="0" fontId="0" fillId="0" borderId="0" xfId="0" applyAlignment="1">
      <alignment/>
    </xf>
    <xf numFmtId="0" fontId="2" fillId="0" borderId="0" xfId="89" applyFont="1" applyAlignment="1">
      <alignment horizontal="right"/>
      <protection/>
    </xf>
    <xf numFmtId="0" fontId="2" fillId="0" borderId="0" xfId="0" applyFont="1" applyAlignment="1">
      <alignment/>
    </xf>
    <xf numFmtId="0" fontId="3" fillId="24" borderId="10" xfId="0" applyFont="1" applyFill="1" applyBorder="1" applyAlignment="1">
      <alignment vertical="center"/>
    </xf>
    <xf numFmtId="0" fontId="3" fillId="24" borderId="10" xfId="0" applyFont="1" applyFill="1" applyBorder="1" applyAlignment="1">
      <alignment vertical="center" wrapText="1"/>
    </xf>
    <xf numFmtId="0" fontId="3" fillId="0" borderId="0" xfId="0" applyFont="1" applyAlignment="1">
      <alignment horizontal="left"/>
    </xf>
    <xf numFmtId="0" fontId="4" fillId="0" borderId="0" xfId="0" applyFont="1" applyAlignment="1">
      <alignment/>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horizontal="right"/>
    </xf>
    <xf numFmtId="0" fontId="3"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xf>
    <xf numFmtId="4" fontId="3" fillId="24" borderId="10" xfId="0" applyNumberFormat="1" applyFont="1" applyFill="1" applyBorder="1" applyAlignment="1">
      <alignment vertical="center"/>
    </xf>
    <xf numFmtId="4" fontId="3" fillId="0" borderId="10" xfId="0" applyNumberFormat="1" applyFont="1" applyBorder="1" applyAlignment="1">
      <alignment vertical="center"/>
    </xf>
    <xf numFmtId="4" fontId="2" fillId="24" borderId="10" xfId="0" applyNumberFormat="1" applyFont="1" applyFill="1" applyBorder="1" applyAlignment="1">
      <alignment vertical="center"/>
    </xf>
    <xf numFmtId="4" fontId="2" fillId="0" borderId="10" xfId="0" applyNumberFormat="1" applyFont="1" applyBorder="1" applyAlignment="1">
      <alignment vertical="center"/>
    </xf>
    <xf numFmtId="0" fontId="8" fillId="0" borderId="0" xfId="87" applyFont="1">
      <alignment/>
      <protection/>
    </xf>
    <xf numFmtId="0" fontId="8" fillId="0" borderId="0" xfId="89" applyFont="1" applyAlignment="1">
      <alignment horizontal="right"/>
      <protection/>
    </xf>
    <xf numFmtId="0" fontId="2" fillId="0" borderId="0" xfId="84" applyFont="1">
      <alignment/>
      <protection/>
    </xf>
    <xf numFmtId="0" fontId="2" fillId="0" borderId="0" xfId="84" applyFont="1" applyAlignment="1">
      <alignment horizontal="center"/>
      <protection/>
    </xf>
    <xf numFmtId="0" fontId="8" fillId="0" borderId="0" xfId="84" applyFont="1">
      <alignment/>
      <protection/>
    </xf>
    <xf numFmtId="0" fontId="6" fillId="0" borderId="0" xfId="84" applyFont="1" applyAlignment="1">
      <alignment horizontal="right"/>
      <protection/>
    </xf>
    <xf numFmtId="0" fontId="8" fillId="0" borderId="10" xfId="84" applyFont="1" applyBorder="1" applyAlignment="1">
      <alignment horizontal="center" vertical="center" wrapText="1"/>
      <protection/>
    </xf>
    <xf numFmtId="0" fontId="8" fillId="0" borderId="11" xfId="84" applyFont="1" applyBorder="1" applyAlignment="1">
      <alignment horizontal="center" vertical="center" wrapText="1"/>
      <protection/>
    </xf>
    <xf numFmtId="0" fontId="5" fillId="0" borderId="10" xfId="84" applyFont="1" applyBorder="1" applyAlignment="1">
      <alignment horizontal="center" vertical="center" wrapText="1"/>
      <protection/>
    </xf>
    <xf numFmtId="0" fontId="5" fillId="24" borderId="10" xfId="84" applyFont="1" applyFill="1" applyBorder="1" applyAlignment="1">
      <alignment horizontal="center" vertical="center" wrapText="1"/>
      <protection/>
    </xf>
    <xf numFmtId="0" fontId="5" fillId="0" borderId="0" xfId="84" applyFont="1">
      <alignment/>
      <protection/>
    </xf>
    <xf numFmtId="0" fontId="11" fillId="0" borderId="10" xfId="84" applyFont="1" applyBorder="1" applyAlignment="1" quotePrefix="1">
      <alignment horizontal="center" vertical="center" wrapText="1"/>
      <protection/>
    </xf>
    <xf numFmtId="0" fontId="11" fillId="0" borderId="10" xfId="84" applyFont="1" applyBorder="1" applyAlignment="1">
      <alignment horizontal="center" vertical="center" wrapText="1"/>
      <protection/>
    </xf>
    <xf numFmtId="2" fontId="11" fillId="0" borderId="10" xfId="84" applyNumberFormat="1" applyFont="1" applyBorder="1" applyAlignment="1">
      <alignment horizontal="center" vertical="center" wrapText="1"/>
      <protection/>
    </xf>
    <xf numFmtId="2" fontId="11" fillId="0" borderId="10" xfId="84" applyNumberFormat="1" applyFont="1" applyBorder="1" applyAlignment="1" quotePrefix="1">
      <alignment horizontal="justify" vertical="center" wrapText="1"/>
      <protection/>
    </xf>
    <xf numFmtId="4" fontId="11" fillId="24" borderId="10" xfId="84" applyNumberFormat="1" applyFont="1" applyFill="1" applyBorder="1" applyAlignment="1">
      <alignment vertical="center" wrapText="1"/>
      <protection/>
    </xf>
    <xf numFmtId="4" fontId="11" fillId="0" borderId="10" xfId="84" applyNumberFormat="1" applyFont="1" applyBorder="1" applyAlignment="1">
      <alignment vertical="center" wrapText="1"/>
      <protection/>
    </xf>
    <xf numFmtId="2" fontId="11" fillId="0" borderId="10" xfId="84" applyNumberFormat="1" applyFont="1" applyBorder="1" applyAlignment="1">
      <alignment horizontal="justify" vertical="center" wrapText="1"/>
      <protection/>
    </xf>
    <xf numFmtId="0" fontId="8" fillId="0" borderId="10" xfId="84" applyFont="1" applyBorder="1" applyAlignment="1" quotePrefix="1">
      <alignment horizontal="center" vertical="center" wrapText="1"/>
      <protection/>
    </xf>
    <xf numFmtId="2" fontId="8" fillId="0" borderId="10" xfId="84" applyNumberFormat="1" applyFont="1" applyBorder="1" applyAlignment="1" quotePrefix="1">
      <alignment horizontal="center" vertical="center" wrapText="1"/>
      <protection/>
    </xf>
    <xf numFmtId="2" fontId="8" fillId="0" borderId="10" xfId="84" applyNumberFormat="1" applyFont="1" applyBorder="1" applyAlignment="1">
      <alignment horizontal="justify" vertical="center" wrapText="1"/>
      <protection/>
    </xf>
    <xf numFmtId="4" fontId="8" fillId="24" borderId="10" xfId="84" applyNumberFormat="1" applyFont="1" applyFill="1" applyBorder="1" applyAlignment="1">
      <alignment vertical="center" wrapText="1"/>
      <protection/>
    </xf>
    <xf numFmtId="4" fontId="8" fillId="0" borderId="10" xfId="84" applyNumberFormat="1" applyFont="1" applyBorder="1" applyAlignment="1">
      <alignment vertical="center" wrapText="1"/>
      <protection/>
    </xf>
    <xf numFmtId="0" fontId="8" fillId="0" borderId="11" xfId="84" applyFont="1" applyBorder="1" applyAlignment="1" quotePrefix="1">
      <alignment horizontal="center" vertical="center" wrapText="1"/>
      <protection/>
    </xf>
    <xf numFmtId="2" fontId="8" fillId="0" borderId="11" xfId="84" applyNumberFormat="1" applyFont="1" applyBorder="1" applyAlignment="1" quotePrefix="1">
      <alignment horizontal="center" vertical="center" wrapText="1"/>
      <protection/>
    </xf>
    <xf numFmtId="2" fontId="8" fillId="0" borderId="11" xfId="84" applyNumberFormat="1" applyFont="1" applyBorder="1" applyAlignment="1" quotePrefix="1">
      <alignment horizontal="justify" vertical="center" wrapText="1"/>
      <protection/>
    </xf>
    <xf numFmtId="4" fontId="8" fillId="24" borderId="11" xfId="84" applyNumberFormat="1" applyFont="1" applyFill="1" applyBorder="1" applyAlignment="1">
      <alignment vertical="center" wrapText="1"/>
      <protection/>
    </xf>
    <xf numFmtId="4" fontId="8" fillId="0" borderId="11" xfId="84" applyNumberFormat="1" applyFont="1" applyBorder="1" applyAlignment="1">
      <alignment vertical="center" wrapText="1"/>
      <protection/>
    </xf>
    <xf numFmtId="0" fontId="8" fillId="0" borderId="0" xfId="84" applyFont="1" applyBorder="1">
      <alignment/>
      <protection/>
    </xf>
    <xf numFmtId="0" fontId="8" fillId="0" borderId="12" xfId="84" applyFont="1" applyBorder="1" applyAlignment="1">
      <alignment horizontal="center" vertical="center" wrapText="1"/>
      <protection/>
    </xf>
    <xf numFmtId="0" fontId="8" fillId="0" borderId="12" xfId="84" applyFont="1" applyBorder="1" applyAlignment="1" quotePrefix="1">
      <alignment horizontal="center" vertical="center" wrapText="1"/>
      <protection/>
    </xf>
    <xf numFmtId="2" fontId="8" fillId="0" borderId="12" xfId="84" applyNumberFormat="1" applyFont="1" applyBorder="1" applyAlignment="1" quotePrefix="1">
      <alignment horizontal="center" vertical="center" wrapText="1"/>
      <protection/>
    </xf>
    <xf numFmtId="2" fontId="8" fillId="0" borderId="12" xfId="84" applyNumberFormat="1" applyFont="1" applyBorder="1" applyAlignment="1">
      <alignment horizontal="justify" vertical="center" wrapText="1"/>
      <protection/>
    </xf>
    <xf numFmtId="4" fontId="8" fillId="24" borderId="12" xfId="84" applyNumberFormat="1" applyFont="1" applyFill="1" applyBorder="1" applyAlignment="1">
      <alignment vertical="center" wrapText="1"/>
      <protection/>
    </xf>
    <xf numFmtId="4" fontId="8" fillId="0" borderId="12" xfId="84" applyNumberFormat="1" applyFont="1" applyBorder="1" applyAlignment="1">
      <alignment vertical="center" wrapText="1"/>
      <protection/>
    </xf>
    <xf numFmtId="2" fontId="8" fillId="0" borderId="10" xfId="84" applyNumberFormat="1" applyFont="1" applyBorder="1" applyAlignment="1">
      <alignment horizontal="center" vertical="center" wrapText="1"/>
      <protection/>
    </xf>
    <xf numFmtId="0" fontId="11" fillId="24" borderId="10" xfId="84" applyFont="1" applyFill="1" applyBorder="1" applyAlignment="1">
      <alignment horizontal="center" vertical="center" wrapText="1"/>
      <protection/>
    </xf>
    <xf numFmtId="0" fontId="11" fillId="24" borderId="10" xfId="84" applyFont="1" applyFill="1" applyBorder="1" applyAlignment="1" quotePrefix="1">
      <alignment horizontal="center" vertical="center" wrapText="1"/>
      <protection/>
    </xf>
    <xf numFmtId="2" fontId="11" fillId="24" borderId="10" xfId="84" applyNumberFormat="1" applyFont="1" applyFill="1" applyBorder="1" applyAlignment="1">
      <alignment horizontal="center" vertical="center" wrapText="1"/>
      <protection/>
    </xf>
    <xf numFmtId="2" fontId="11" fillId="24" borderId="10" xfId="84" applyNumberFormat="1" applyFont="1" applyFill="1" applyBorder="1" applyAlignment="1">
      <alignment vertical="center" wrapText="1"/>
      <protection/>
    </xf>
    <xf numFmtId="0" fontId="3" fillId="0" borderId="0" xfId="84" applyFont="1" applyAlignment="1">
      <alignment horizontal="left"/>
      <protection/>
    </xf>
    <xf numFmtId="0" fontId="8" fillId="0" borderId="0" xfId="85" applyFont="1" applyFill="1">
      <alignment/>
      <protection/>
    </xf>
    <xf numFmtId="0" fontId="2" fillId="0" borderId="0" xfId="85" applyFont="1" applyAlignment="1">
      <alignment horizontal="right"/>
      <protection/>
    </xf>
    <xf numFmtId="0" fontId="8" fillId="0" borderId="0" xfId="85" applyFont="1">
      <alignment/>
      <protection/>
    </xf>
    <xf numFmtId="0" fontId="8" fillId="0" borderId="0" xfId="85" applyFont="1" applyFill="1" applyAlignment="1">
      <alignment horizontal="left" vertical="center"/>
      <protection/>
    </xf>
    <xf numFmtId="0" fontId="34" fillId="0" borderId="0" xfId="85" applyFont="1" applyFill="1">
      <alignment/>
      <protection/>
    </xf>
    <xf numFmtId="0" fontId="8" fillId="0" borderId="10" xfId="85" applyFont="1" applyFill="1" applyBorder="1">
      <alignment/>
      <protection/>
    </xf>
    <xf numFmtId="173" fontId="33" fillId="0" borderId="10" xfId="85" applyNumberFormat="1" applyFont="1" applyFill="1" applyBorder="1" applyAlignment="1" applyProtection="1">
      <alignment horizontal="center" vertical="center"/>
      <protection locked="0"/>
    </xf>
    <xf numFmtId="173" fontId="33" fillId="0" borderId="10" xfId="102" applyNumberFormat="1" applyFont="1" applyFill="1" applyBorder="1" applyAlignment="1">
      <alignment horizontal="center"/>
      <protection/>
    </xf>
    <xf numFmtId="172" fontId="5" fillId="0" borderId="10" xfId="85" applyNumberFormat="1" applyFont="1" applyFill="1" applyBorder="1" applyAlignment="1">
      <alignment horizontal="center" vertical="center" wrapText="1"/>
      <protection/>
    </xf>
    <xf numFmtId="172" fontId="2" fillId="0" borderId="10" xfId="85" applyNumberFormat="1" applyFont="1" applyFill="1" applyBorder="1" applyAlignment="1">
      <alignment horizontal="center" vertical="center" wrapText="1"/>
      <protection/>
    </xf>
    <xf numFmtId="0" fontId="8" fillId="0" borderId="0" xfId="85" applyFont="1" applyFill="1" applyAlignment="1">
      <alignment horizontal="center" vertical="center"/>
      <protection/>
    </xf>
    <xf numFmtId="0" fontId="33" fillId="0" borderId="10" xfId="85" applyFont="1" applyFill="1" applyBorder="1" applyAlignment="1" applyProtection="1">
      <alignment vertical="center"/>
      <protection locked="0"/>
    </xf>
    <xf numFmtId="0" fontId="33" fillId="0" borderId="10" xfId="88" applyFont="1" applyFill="1" applyBorder="1" applyAlignment="1" applyProtection="1">
      <alignment horizontal="left"/>
      <protection/>
    </xf>
    <xf numFmtId="1" fontId="33" fillId="0" borderId="10" xfId="85" applyNumberFormat="1" applyFont="1" applyFill="1" applyBorder="1" applyAlignment="1" applyProtection="1">
      <alignment vertical="center"/>
      <protection locked="0"/>
    </xf>
    <xf numFmtId="3" fontId="33" fillId="0" borderId="10" xfId="85" applyNumberFormat="1" applyFont="1" applyFill="1" applyBorder="1" applyAlignment="1" applyProtection="1">
      <alignment vertical="center"/>
      <protection/>
    </xf>
    <xf numFmtId="3" fontId="33" fillId="0" borderId="10" xfId="85" applyNumberFormat="1" applyFont="1" applyFill="1" applyBorder="1" applyAlignment="1">
      <alignment horizontal="right"/>
      <protection/>
    </xf>
    <xf numFmtId="1" fontId="33" fillId="0" borderId="10" xfId="85" applyNumberFormat="1" applyFont="1" applyFill="1" applyBorder="1" applyAlignment="1">
      <alignment horizontal="right"/>
      <protection/>
    </xf>
    <xf numFmtId="1" fontId="33" fillId="0" borderId="10" xfId="85" applyNumberFormat="1" applyFont="1" applyFill="1" applyBorder="1" applyAlignment="1" applyProtection="1">
      <alignment/>
      <protection locked="0"/>
    </xf>
    <xf numFmtId="3" fontId="32" fillId="0" borderId="10" xfId="85" applyNumberFormat="1" applyFont="1" applyFill="1" applyBorder="1" applyAlignment="1">
      <alignment horizontal="right"/>
      <protection/>
    </xf>
    <xf numFmtId="0" fontId="33" fillId="0" borderId="0" xfId="85" applyFont="1" applyFill="1" applyAlignment="1">
      <alignment horizontal="center" vertical="center"/>
      <protection/>
    </xf>
    <xf numFmtId="1" fontId="33" fillId="0" borderId="10" xfId="85" applyNumberFormat="1" applyFont="1" applyFill="1" applyBorder="1" applyAlignment="1" applyProtection="1">
      <alignment horizontal="center" vertical="center"/>
      <protection locked="0"/>
    </xf>
    <xf numFmtId="3" fontId="35" fillId="0" borderId="10" xfId="85" applyNumberFormat="1" applyFont="1" applyFill="1" applyBorder="1" applyAlignment="1" applyProtection="1">
      <alignment/>
      <protection locked="0"/>
    </xf>
    <xf numFmtId="2" fontId="36" fillId="0" borderId="10" xfId="85" applyNumberFormat="1" applyFont="1" applyFill="1" applyBorder="1" applyAlignment="1">
      <alignment horizontal="center" vertical="center"/>
      <protection/>
    </xf>
    <xf numFmtId="3" fontId="32" fillId="0" borderId="10" xfId="85" applyNumberFormat="1" applyFont="1" applyFill="1" applyBorder="1" applyAlignment="1" applyProtection="1">
      <alignment vertical="center"/>
      <protection/>
    </xf>
    <xf numFmtId="2" fontId="32" fillId="0" borderId="0" xfId="85" applyNumberFormat="1" applyFont="1" applyFill="1">
      <alignment/>
      <protection/>
    </xf>
    <xf numFmtId="1" fontId="33" fillId="0" borderId="10" xfId="85" applyNumberFormat="1" applyFont="1" applyFill="1" applyBorder="1" applyAlignment="1" applyProtection="1">
      <alignment vertical="center"/>
      <protection/>
    </xf>
    <xf numFmtId="0" fontId="33" fillId="0" borderId="0" xfId="85" applyFont="1" applyFill="1">
      <alignment/>
      <protection/>
    </xf>
    <xf numFmtId="3" fontId="35" fillId="0" borderId="10" xfId="85" applyNumberFormat="1" applyFont="1" applyFill="1" applyBorder="1" applyAlignment="1" applyProtection="1">
      <alignment vertical="center"/>
      <protection/>
    </xf>
    <xf numFmtId="3" fontId="33" fillId="0" borderId="10" xfId="85" applyNumberFormat="1" applyFont="1" applyFill="1" applyBorder="1" applyAlignment="1" applyProtection="1">
      <alignment vertical="center"/>
      <protection locked="0"/>
    </xf>
    <xf numFmtId="3" fontId="33" fillId="0" borderId="10" xfId="85" applyNumberFormat="1" applyFont="1" applyFill="1" applyBorder="1" applyAlignment="1" applyProtection="1">
      <alignment horizontal="right" vertical="center"/>
      <protection locked="0"/>
    </xf>
    <xf numFmtId="1" fontId="33" fillId="0" borderId="10" xfId="85" applyNumberFormat="1" applyFont="1" applyFill="1" applyBorder="1" applyAlignment="1" applyProtection="1">
      <alignment horizontal="right" vertical="center"/>
      <protection locked="0"/>
    </xf>
    <xf numFmtId="3" fontId="8" fillId="0" borderId="0" xfId="85" applyNumberFormat="1" applyFont="1" applyFill="1">
      <alignment/>
      <protection/>
    </xf>
    <xf numFmtId="0" fontId="8" fillId="0" borderId="0" xfId="85" applyFont="1" applyFill="1" applyBorder="1">
      <alignment/>
      <protection/>
    </xf>
    <xf numFmtId="175" fontId="8" fillId="0" borderId="0" xfId="85" applyNumberFormat="1" applyFont="1" applyFill="1">
      <alignment/>
      <protection/>
    </xf>
    <xf numFmtId="0" fontId="33" fillId="0" borderId="0" xfId="85" applyFont="1" applyFill="1" applyAlignment="1">
      <alignment horizontal="center"/>
      <protection/>
    </xf>
    <xf numFmtId="3" fontId="33" fillId="0" borderId="0" xfId="85" applyNumberFormat="1" applyFont="1" applyFill="1">
      <alignment/>
      <protection/>
    </xf>
    <xf numFmtId="0" fontId="33" fillId="0" borderId="0" xfId="85" applyFont="1" applyFill="1" applyBorder="1">
      <alignment/>
      <protection/>
    </xf>
    <xf numFmtId="0" fontId="2" fillId="0" borderId="0" xfId="85" applyFont="1" applyFill="1">
      <alignment/>
      <protection/>
    </xf>
    <xf numFmtId="3" fontId="2" fillId="0" borderId="0" xfId="85" applyNumberFormat="1" applyFont="1" applyFill="1">
      <alignment/>
      <protection/>
    </xf>
    <xf numFmtId="0" fontId="2" fillId="0" borderId="0" xfId="85" applyFont="1" applyFill="1" applyBorder="1">
      <alignment/>
      <protection/>
    </xf>
    <xf numFmtId="0" fontId="32" fillId="0" borderId="0" xfId="85" applyFont="1" applyAlignment="1">
      <alignment horizontal="left"/>
      <protection/>
    </xf>
    <xf numFmtId="0" fontId="37" fillId="0" borderId="0" xfId="86" applyFont="1">
      <alignment/>
      <protection/>
    </xf>
    <xf numFmtId="0" fontId="38" fillId="0" borderId="0" xfId="86" applyFont="1" applyAlignment="1">
      <alignment horizontal="right"/>
      <protection/>
    </xf>
    <xf numFmtId="0" fontId="39" fillId="0" borderId="0" xfId="86" applyFont="1" applyAlignment="1">
      <alignment horizontal="right"/>
      <protection/>
    </xf>
    <xf numFmtId="0" fontId="39" fillId="0" borderId="0" xfId="86" applyFont="1" applyAlignment="1">
      <alignment horizontal="left"/>
      <protection/>
    </xf>
    <xf numFmtId="0" fontId="41" fillId="0" borderId="0" xfId="86" applyFont="1" applyBorder="1" applyAlignment="1">
      <alignment horizontal="center" vertical="center" wrapText="1"/>
      <protection/>
    </xf>
    <xf numFmtId="0" fontId="39" fillId="0" borderId="0" xfId="86" applyFont="1">
      <alignment/>
      <protection/>
    </xf>
    <xf numFmtId="0" fontId="42" fillId="0" borderId="13" xfId="86" applyFont="1" applyBorder="1" applyAlignment="1">
      <alignment horizontal="center" vertical="center" wrapText="1"/>
      <protection/>
    </xf>
    <xf numFmtId="0" fontId="43" fillId="0" borderId="13" xfId="86" applyFont="1" applyBorder="1" applyAlignment="1">
      <alignment horizontal="right" vertical="center" wrapText="1"/>
      <protection/>
    </xf>
    <xf numFmtId="0" fontId="39" fillId="0" borderId="10" xfId="86" applyFont="1" applyBorder="1" applyAlignment="1">
      <alignment horizontal="center" vertical="center" wrapText="1"/>
      <protection/>
    </xf>
    <xf numFmtId="0" fontId="44" fillId="0" borderId="10" xfId="86" applyFont="1" applyFill="1" applyBorder="1" applyAlignment="1">
      <alignment horizontal="center" vertical="center" wrapText="1"/>
      <protection/>
    </xf>
    <xf numFmtId="0" fontId="42" fillId="0" borderId="10" xfId="86" applyFont="1" applyFill="1" applyBorder="1" applyAlignment="1">
      <alignment horizontal="center"/>
      <protection/>
    </xf>
    <xf numFmtId="0" fontId="33" fillId="0" borderId="10" xfId="90" applyFont="1" applyFill="1" applyBorder="1">
      <alignment/>
      <protection/>
    </xf>
    <xf numFmtId="3" fontId="33" fillId="0" borderId="10" xfId="90" applyNumberFormat="1" applyFont="1" applyFill="1" applyBorder="1" applyAlignment="1">
      <alignment horizontal="center"/>
      <protection/>
    </xf>
    <xf numFmtId="3" fontId="42" fillId="0" borderId="10" xfId="98" applyNumberFormat="1" applyFont="1" applyFill="1" applyBorder="1" applyAlignment="1">
      <alignment/>
    </xf>
    <xf numFmtId="3" fontId="42" fillId="0" borderId="10" xfId="86" applyNumberFormat="1" applyFont="1" applyFill="1" applyBorder="1" applyAlignment="1">
      <alignment horizontal="right"/>
      <protection/>
    </xf>
    <xf numFmtId="3" fontId="40" fillId="0" borderId="10" xfId="86" applyNumberFormat="1" applyFont="1" applyFill="1" applyBorder="1">
      <alignment/>
      <protection/>
    </xf>
    <xf numFmtId="3" fontId="33" fillId="0" borderId="0" xfId="90" applyNumberFormat="1" applyFont="1" applyFill="1" applyBorder="1" applyAlignment="1">
      <alignment horizontal="center"/>
      <protection/>
    </xf>
    <xf numFmtId="0" fontId="42" fillId="0" borderId="10" xfId="86" applyFont="1" applyBorder="1" applyAlignment="1">
      <alignment horizontal="center"/>
      <protection/>
    </xf>
    <xf numFmtId="0" fontId="33" fillId="0" borderId="10" xfId="90" applyFont="1" applyBorder="1">
      <alignment/>
      <protection/>
    </xf>
    <xf numFmtId="3" fontId="42" fillId="0" borderId="10" xfId="86" applyNumberFormat="1" applyFont="1" applyFill="1" applyBorder="1">
      <alignment/>
      <protection/>
    </xf>
    <xf numFmtId="3" fontId="33" fillId="0" borderId="10" xfId="86" applyNumberFormat="1" applyFont="1" applyFill="1" applyBorder="1">
      <alignment/>
      <protection/>
    </xf>
    <xf numFmtId="0" fontId="40" fillId="0" borderId="10" xfId="86" applyFont="1" applyBorder="1">
      <alignment/>
      <protection/>
    </xf>
    <xf numFmtId="0" fontId="32" fillId="0" borderId="10" xfId="90" applyFont="1" applyFill="1" applyBorder="1" applyAlignment="1">
      <alignment wrapText="1"/>
      <protection/>
    </xf>
    <xf numFmtId="3" fontId="40" fillId="0" borderId="10" xfId="86" applyNumberFormat="1" applyFont="1" applyFill="1" applyBorder="1" applyAlignment="1">
      <alignment horizontal="center"/>
      <protection/>
    </xf>
    <xf numFmtId="0" fontId="38" fillId="0" borderId="0" xfId="86" applyFont="1">
      <alignment/>
      <protection/>
    </xf>
    <xf numFmtId="0" fontId="40" fillId="0" borderId="0" xfId="86" applyFont="1">
      <alignment/>
      <protection/>
    </xf>
    <xf numFmtId="0" fontId="41" fillId="0" borderId="0" xfId="86" applyFont="1">
      <alignment/>
      <protection/>
    </xf>
    <xf numFmtId="0" fontId="41" fillId="0" borderId="0" xfId="86" applyFont="1" applyAlignment="1">
      <alignment horizontal="right"/>
      <protection/>
    </xf>
    <xf numFmtId="0" fontId="41" fillId="0" borderId="0" xfId="86" applyFont="1" applyAlignment="1">
      <alignment horizontal="left"/>
      <protection/>
    </xf>
    <xf numFmtId="0" fontId="4" fillId="0" borderId="10" xfId="0" applyFont="1" applyBorder="1" applyAlignment="1">
      <alignment horizontal="center" vertical="center" wrapText="1"/>
    </xf>
    <xf numFmtId="0" fontId="2" fillId="0" borderId="0" xfId="89" applyFont="1" applyAlignment="1">
      <alignment horizontal="right"/>
      <protection/>
    </xf>
    <xf numFmtId="0" fontId="3" fillId="0" borderId="0" xfId="0" applyFont="1" applyAlignment="1">
      <alignment horizontal="center"/>
    </xf>
    <xf numFmtId="0" fontId="2" fillId="0" borderId="0" xfId="0" applyFont="1" applyAlignment="1">
      <alignment horizontal="center"/>
    </xf>
    <xf numFmtId="0" fontId="4" fillId="24" borderId="10" xfId="0" applyFont="1" applyFill="1" applyBorder="1" applyAlignment="1">
      <alignment horizontal="center" vertical="center" wrapText="1"/>
    </xf>
    <xf numFmtId="0" fontId="8" fillId="24" borderId="10" xfId="84" applyFont="1" applyFill="1" applyBorder="1" applyAlignment="1">
      <alignment horizontal="center" vertical="center" wrapText="1"/>
      <protection/>
    </xf>
    <xf numFmtId="0" fontId="8" fillId="0" borderId="10" xfId="84" applyFont="1" applyBorder="1" applyAlignment="1">
      <alignment horizontal="center" vertical="center" wrapText="1"/>
      <protection/>
    </xf>
    <xf numFmtId="0" fontId="3" fillId="0" borderId="0" xfId="84" applyFont="1" applyAlignment="1">
      <alignment horizontal="center"/>
      <protection/>
    </xf>
    <xf numFmtId="0" fontId="9" fillId="0" borderId="10" xfId="84" applyFont="1" applyBorder="1" applyAlignment="1">
      <alignment horizontal="center" vertical="center" wrapText="1"/>
      <protection/>
    </xf>
    <xf numFmtId="0" fontId="10" fillId="0" borderId="11" xfId="84" applyFont="1" applyBorder="1" applyAlignment="1">
      <alignment horizontal="center" vertical="center" wrapText="1"/>
      <protection/>
    </xf>
    <xf numFmtId="0" fontId="10" fillId="0" borderId="14" xfId="84" applyFont="1" applyBorder="1" applyAlignment="1">
      <alignment horizontal="center" vertical="center" wrapText="1"/>
      <protection/>
    </xf>
    <xf numFmtId="0" fontId="10" fillId="0" borderId="12" xfId="84" applyFont="1" applyBorder="1" applyAlignment="1">
      <alignment horizontal="center" vertical="center" wrapText="1"/>
      <protection/>
    </xf>
    <xf numFmtId="0" fontId="8" fillId="0" borderId="15" xfId="84" applyFont="1" applyBorder="1" applyAlignment="1">
      <alignment horizontal="center" vertical="center" wrapText="1"/>
      <protection/>
    </xf>
    <xf numFmtId="0" fontId="8" fillId="0" borderId="16" xfId="84" applyFont="1" applyBorder="1" applyAlignment="1">
      <alignment horizontal="center" vertical="center" wrapText="1"/>
      <protection/>
    </xf>
    <xf numFmtId="0" fontId="8" fillId="0" borderId="17" xfId="84" applyFont="1" applyBorder="1" applyAlignment="1">
      <alignment horizontal="center" vertical="center" wrapText="1"/>
      <protection/>
    </xf>
    <xf numFmtId="0" fontId="8" fillId="0" borderId="0" xfId="89" applyFont="1" applyAlignment="1">
      <alignment horizontal="right"/>
      <protection/>
    </xf>
    <xf numFmtId="0" fontId="33" fillId="0" borderId="10" xfId="88" applyFont="1" applyFill="1" applyBorder="1" applyAlignment="1" applyProtection="1">
      <alignment horizontal="left"/>
      <protection/>
    </xf>
    <xf numFmtId="2" fontId="32" fillId="0" borderId="10" xfId="85" applyNumberFormat="1" applyFont="1" applyFill="1" applyBorder="1" applyAlignment="1">
      <alignment horizontal="center" vertical="center"/>
      <protection/>
    </xf>
    <xf numFmtId="0" fontId="8" fillId="0" borderId="10" xfId="85" applyFont="1" applyFill="1" applyBorder="1" applyAlignment="1">
      <alignment horizontal="center" vertical="center" wrapText="1"/>
      <protection/>
    </xf>
    <xf numFmtId="0" fontId="2" fillId="0" borderId="10" xfId="85" applyFont="1" applyFill="1" applyBorder="1" applyAlignment="1">
      <alignment horizontal="center" vertical="center" wrapText="1"/>
      <protection/>
    </xf>
    <xf numFmtId="0" fontId="4" fillId="0" borderId="10" xfId="85" applyFont="1" applyFill="1" applyBorder="1" applyAlignment="1">
      <alignment horizontal="center" vertical="center" wrapText="1"/>
      <protection/>
    </xf>
    <xf numFmtId="0" fontId="8" fillId="0" borderId="10" xfId="85" applyFont="1" applyFill="1" applyBorder="1" applyAlignment="1">
      <alignment horizontal="center" vertical="center" textRotation="90" wrapText="1"/>
      <protection/>
    </xf>
    <xf numFmtId="0" fontId="2" fillId="0" borderId="10" xfId="85" applyFont="1" applyFill="1" applyBorder="1" applyAlignment="1" applyProtection="1">
      <alignment horizontal="center" vertical="center"/>
      <protection locked="0"/>
    </xf>
    <xf numFmtId="0" fontId="32" fillId="0" borderId="0" xfId="85" applyFont="1" applyFill="1" applyBorder="1" applyAlignment="1">
      <alignment horizontal="center" vertical="center" wrapText="1"/>
      <protection/>
    </xf>
    <xf numFmtId="172" fontId="4" fillId="0" borderId="10" xfId="85" applyNumberFormat="1" applyFont="1" applyFill="1" applyBorder="1" applyAlignment="1">
      <alignment horizontal="center" vertical="center" wrapText="1"/>
      <protection/>
    </xf>
    <xf numFmtId="0" fontId="32" fillId="0" borderId="10" xfId="85" applyFont="1" applyFill="1" applyBorder="1" applyAlignment="1">
      <alignment horizontal="center" vertical="center" wrapText="1"/>
      <protection/>
    </xf>
    <xf numFmtId="172" fontId="10" fillId="0" borderId="10" xfId="85" applyNumberFormat="1" applyFont="1" applyFill="1" applyBorder="1" applyAlignment="1">
      <alignment horizontal="center" vertical="center" wrapText="1"/>
      <protection/>
    </xf>
    <xf numFmtId="0" fontId="39" fillId="0" borderId="11" xfId="86" applyFont="1" applyBorder="1" applyAlignment="1">
      <alignment horizontal="center" vertical="center" wrapText="1"/>
      <protection/>
    </xf>
    <xf numFmtId="0" fontId="39" fillId="0" borderId="12" xfId="86" applyFont="1" applyBorder="1" applyAlignment="1">
      <alignment horizontal="center" vertical="center" wrapText="1"/>
      <protection/>
    </xf>
    <xf numFmtId="0" fontId="2" fillId="0" borderId="0" xfId="86" applyFont="1" applyAlignment="1">
      <alignment horizontal="right"/>
      <protection/>
    </xf>
    <xf numFmtId="0" fontId="39" fillId="0" borderId="10" xfId="86" applyFont="1" applyFill="1" applyBorder="1" applyAlignment="1">
      <alignment horizontal="center" vertical="center" wrapText="1"/>
      <protection/>
    </xf>
    <xf numFmtId="0" fontId="40" fillId="0" borderId="0" xfId="86" applyFont="1" applyBorder="1" applyAlignment="1">
      <alignment horizontal="center" vertical="center" wrapText="1"/>
      <protection/>
    </xf>
    <xf numFmtId="0" fontId="39" fillId="0" borderId="10" xfId="86" applyFont="1" applyBorder="1" applyAlignment="1">
      <alignment horizontal="center" vertical="center" wrapText="1"/>
      <protection/>
    </xf>
  </cellXfs>
  <cellStyles count="95">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Доходи"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язана клітинка" xfId="76"/>
    <cellStyle name="Итог" xfId="77"/>
    <cellStyle name="Контрольна клітинка" xfId="78"/>
    <cellStyle name="Контрольная ячейка" xfId="79"/>
    <cellStyle name="Назва" xfId="80"/>
    <cellStyle name="Название" xfId="81"/>
    <cellStyle name="Нейтральный" xfId="82"/>
    <cellStyle name="Обчислення" xfId="83"/>
    <cellStyle name="Обычный_1.Додаток 2" xfId="84"/>
    <cellStyle name="Обычный_1.Додаток 3" xfId="85"/>
    <cellStyle name="Обычный_1.Додаток 4" xfId="86"/>
    <cellStyle name="Обычный_Додатки" xfId="87"/>
    <cellStyle name="Обычный_доходи" xfId="88"/>
    <cellStyle name="Обычный_Лист1" xfId="89"/>
    <cellStyle name="Обычный_Сводна с-р" xfId="90"/>
    <cellStyle name="Followed Hyperlink" xfId="91"/>
    <cellStyle name="Підсумок" xfId="92"/>
    <cellStyle name="Плохой" xfId="93"/>
    <cellStyle name="Поганий" xfId="94"/>
    <cellStyle name="Пояснение" xfId="95"/>
    <cellStyle name="Примечание" xfId="96"/>
    <cellStyle name="Примітка" xfId="97"/>
    <cellStyle name="Percent" xfId="98"/>
    <cellStyle name="Результат" xfId="99"/>
    <cellStyle name="Связанная ячейка" xfId="100"/>
    <cellStyle name="Середній" xfId="101"/>
    <cellStyle name="Стиль 1" xfId="102"/>
    <cellStyle name="Текст попередження" xfId="103"/>
    <cellStyle name="Текст пояснення"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selection activeCell="D1" sqref="D1"/>
    </sheetView>
  </sheetViews>
  <sheetFormatPr defaultColWidth="9.00390625" defaultRowHeight="12.75"/>
  <cols>
    <col min="1" max="1" width="11.25390625" style="2" customWidth="1"/>
    <col min="2" max="2" width="56.75390625" style="2" customWidth="1"/>
    <col min="3" max="3" width="15.25390625" style="2" customWidth="1"/>
    <col min="4" max="4" width="15.125" style="2" customWidth="1"/>
    <col min="5" max="5" width="7.25390625" style="2" bestFit="1" customWidth="1"/>
    <col min="6" max="6" width="13.625" style="2" customWidth="1"/>
    <col min="7" max="16384" width="9.125" style="2" customWidth="1"/>
  </cols>
  <sheetData>
    <row r="1" ht="15.75">
      <c r="F1" s="1" t="s">
        <v>23</v>
      </c>
    </row>
    <row r="2" spans="2:6" ht="15.75">
      <c r="B2" s="131" t="s">
        <v>24</v>
      </c>
      <c r="C2" s="131"/>
      <c r="D2" s="131"/>
      <c r="E2" s="131"/>
      <c r="F2" s="131"/>
    </row>
    <row r="3" spans="2:6" ht="15.75">
      <c r="B3" s="131" t="s">
        <v>25</v>
      </c>
      <c r="C3" s="131"/>
      <c r="D3" s="131"/>
      <c r="E3" s="131"/>
      <c r="F3" s="131"/>
    </row>
    <row r="4" spans="2:6" ht="15.75">
      <c r="B4" s="131" t="s">
        <v>26</v>
      </c>
      <c r="C4" s="131"/>
      <c r="D4" s="131"/>
      <c r="E4" s="131"/>
      <c r="F4" s="131"/>
    </row>
    <row r="7" spans="1:6" ht="15.75">
      <c r="A7" s="132" t="s">
        <v>22</v>
      </c>
      <c r="B7" s="133"/>
      <c r="C7" s="133"/>
      <c r="D7" s="133"/>
      <c r="E7" s="133"/>
      <c r="F7" s="133"/>
    </row>
    <row r="8" ht="15.75">
      <c r="F8" s="10" t="s">
        <v>0</v>
      </c>
    </row>
    <row r="9" spans="1:6" s="6" customFormat="1" ht="15">
      <c r="A9" s="130" t="s">
        <v>1</v>
      </c>
      <c r="B9" s="130" t="s">
        <v>2</v>
      </c>
      <c r="C9" s="134" t="s">
        <v>3</v>
      </c>
      <c r="D9" s="130" t="s">
        <v>4</v>
      </c>
      <c r="E9" s="130" t="s">
        <v>5</v>
      </c>
      <c r="F9" s="130"/>
    </row>
    <row r="10" spans="1:6" s="6" customFormat="1" ht="15">
      <c r="A10" s="130"/>
      <c r="B10" s="130"/>
      <c r="C10" s="130"/>
      <c r="D10" s="130"/>
      <c r="E10" s="130" t="s">
        <v>3</v>
      </c>
      <c r="F10" s="130" t="s">
        <v>6</v>
      </c>
    </row>
    <row r="11" spans="1:6" s="6" customFormat="1" ht="15">
      <c r="A11" s="130"/>
      <c r="B11" s="130"/>
      <c r="C11" s="130"/>
      <c r="D11" s="130"/>
      <c r="E11" s="130"/>
      <c r="F11" s="130"/>
    </row>
    <row r="12" spans="1:6" s="9" customFormat="1" ht="11.25">
      <c r="A12" s="7">
        <v>1</v>
      </c>
      <c r="B12" s="7">
        <v>2</v>
      </c>
      <c r="C12" s="8">
        <v>3</v>
      </c>
      <c r="D12" s="7">
        <v>4</v>
      </c>
      <c r="E12" s="7">
        <v>5</v>
      </c>
      <c r="F12" s="7">
        <v>6</v>
      </c>
    </row>
    <row r="13" spans="1:6" ht="15.75">
      <c r="A13" s="13">
        <v>40000000</v>
      </c>
      <c r="B13" s="11" t="s">
        <v>7</v>
      </c>
      <c r="C13" s="15">
        <f aca="true" t="shared" si="0" ref="C13:C25">D13+E13</f>
        <v>49326150</v>
      </c>
      <c r="D13" s="16">
        <v>49326150</v>
      </c>
      <c r="E13" s="16">
        <v>0</v>
      </c>
      <c r="F13" s="16">
        <v>0</v>
      </c>
    </row>
    <row r="14" spans="1:6" ht="15.75">
      <c r="A14" s="13">
        <v>41000000</v>
      </c>
      <c r="B14" s="11" t="s">
        <v>8</v>
      </c>
      <c r="C14" s="15">
        <f t="shared" si="0"/>
        <v>49326150</v>
      </c>
      <c r="D14" s="16">
        <v>49326150</v>
      </c>
      <c r="E14" s="16">
        <v>0</v>
      </c>
      <c r="F14" s="16">
        <v>0</v>
      </c>
    </row>
    <row r="15" spans="1:6" ht="15.75">
      <c r="A15" s="13">
        <v>41020000</v>
      </c>
      <c r="B15" s="11" t="s">
        <v>9</v>
      </c>
      <c r="C15" s="15">
        <f t="shared" si="0"/>
        <v>-1116500</v>
      </c>
      <c r="D15" s="16">
        <v>-1116500</v>
      </c>
      <c r="E15" s="16">
        <v>0</v>
      </c>
      <c r="F15" s="16">
        <v>0</v>
      </c>
    </row>
    <row r="16" spans="1:6" ht="15.75">
      <c r="A16" s="14">
        <v>41020100</v>
      </c>
      <c r="B16" s="12" t="s">
        <v>10</v>
      </c>
      <c r="C16" s="17">
        <f t="shared" si="0"/>
        <v>-1116500</v>
      </c>
      <c r="D16" s="18">
        <v>-1116500</v>
      </c>
      <c r="E16" s="18">
        <v>0</v>
      </c>
      <c r="F16" s="18">
        <v>0</v>
      </c>
    </row>
    <row r="17" spans="1:6" ht="15.75">
      <c r="A17" s="13">
        <v>41030000</v>
      </c>
      <c r="B17" s="11" t="s">
        <v>11</v>
      </c>
      <c r="C17" s="15">
        <f t="shared" si="0"/>
        <v>50442650</v>
      </c>
      <c r="D17" s="16">
        <v>50442650</v>
      </c>
      <c r="E17" s="16">
        <v>0</v>
      </c>
      <c r="F17" s="16">
        <v>0</v>
      </c>
    </row>
    <row r="18" spans="1:6" ht="88.5" customHeight="1">
      <c r="A18" s="14">
        <v>41030600</v>
      </c>
      <c r="B18" s="12" t="s">
        <v>18</v>
      </c>
      <c r="C18" s="17">
        <f t="shared" si="0"/>
        <v>13093800</v>
      </c>
      <c r="D18" s="18">
        <v>13093800</v>
      </c>
      <c r="E18" s="18">
        <v>0</v>
      </c>
      <c r="F18" s="18">
        <v>0</v>
      </c>
    </row>
    <row r="19" spans="1:6" ht="110.25">
      <c r="A19" s="14">
        <v>41030800</v>
      </c>
      <c r="B19" s="12" t="s">
        <v>19</v>
      </c>
      <c r="C19" s="17">
        <f t="shared" si="0"/>
        <v>35074300</v>
      </c>
      <c r="D19" s="18">
        <v>35074300</v>
      </c>
      <c r="E19" s="18">
        <v>0</v>
      </c>
      <c r="F19" s="18">
        <v>0</v>
      </c>
    </row>
    <row r="20" spans="1:6" ht="236.25">
      <c r="A20" s="14">
        <v>41030900</v>
      </c>
      <c r="B20" s="12" t="s">
        <v>20</v>
      </c>
      <c r="C20" s="17">
        <f t="shared" si="0"/>
        <v>-420650</v>
      </c>
      <c r="D20" s="18">
        <v>-420650</v>
      </c>
      <c r="E20" s="18">
        <v>0</v>
      </c>
      <c r="F20" s="18">
        <v>0</v>
      </c>
    </row>
    <row r="21" spans="1:6" ht="63">
      <c r="A21" s="14">
        <v>41031000</v>
      </c>
      <c r="B21" s="12" t="s">
        <v>12</v>
      </c>
      <c r="C21" s="17">
        <f t="shared" si="0"/>
        <v>612700</v>
      </c>
      <c r="D21" s="18">
        <v>612700</v>
      </c>
      <c r="E21" s="18">
        <v>0</v>
      </c>
      <c r="F21" s="18">
        <v>0</v>
      </c>
    </row>
    <row r="22" spans="1:6" ht="31.5">
      <c r="A22" s="14">
        <v>41033900</v>
      </c>
      <c r="B22" s="12" t="s">
        <v>13</v>
      </c>
      <c r="C22" s="17">
        <f t="shared" si="0"/>
        <v>1950500</v>
      </c>
      <c r="D22" s="18">
        <v>1950500</v>
      </c>
      <c r="E22" s="18">
        <v>0</v>
      </c>
      <c r="F22" s="18">
        <v>0</v>
      </c>
    </row>
    <row r="23" spans="1:6" ht="31.5">
      <c r="A23" s="14">
        <v>41034200</v>
      </c>
      <c r="B23" s="12" t="s">
        <v>14</v>
      </c>
      <c r="C23" s="17">
        <f t="shared" si="0"/>
        <v>97800</v>
      </c>
      <c r="D23" s="18">
        <v>97800</v>
      </c>
      <c r="E23" s="18">
        <v>0</v>
      </c>
      <c r="F23" s="18">
        <v>0</v>
      </c>
    </row>
    <row r="24" spans="1:6" ht="110.25">
      <c r="A24" s="14">
        <v>41035800</v>
      </c>
      <c r="B24" s="12" t="s">
        <v>21</v>
      </c>
      <c r="C24" s="17">
        <f t="shared" si="0"/>
        <v>34200</v>
      </c>
      <c r="D24" s="18">
        <v>34200</v>
      </c>
      <c r="E24" s="18">
        <v>0</v>
      </c>
      <c r="F24" s="18">
        <v>0</v>
      </c>
    </row>
    <row r="25" spans="1:6" ht="15.75">
      <c r="A25" s="3" t="s">
        <v>15</v>
      </c>
      <c r="B25" s="4"/>
      <c r="C25" s="15">
        <f t="shared" si="0"/>
        <v>49326150</v>
      </c>
      <c r="D25" s="15">
        <v>49326150</v>
      </c>
      <c r="E25" s="15">
        <v>0</v>
      </c>
      <c r="F25" s="15">
        <v>0</v>
      </c>
    </row>
    <row r="28" spans="2:4" ht="15.75">
      <c r="B28" s="5" t="s">
        <v>16</v>
      </c>
      <c r="D28" s="5" t="s">
        <v>17</v>
      </c>
    </row>
  </sheetData>
  <sheetProtection/>
  <mergeCells count="11">
    <mergeCell ref="C9:C11"/>
    <mergeCell ref="D9:D11"/>
    <mergeCell ref="B2:F2"/>
    <mergeCell ref="B3:F3"/>
    <mergeCell ref="B4:F4"/>
    <mergeCell ref="A7:F7"/>
    <mergeCell ref="E9:F9"/>
    <mergeCell ref="E10:E11"/>
    <mergeCell ref="F10:F11"/>
    <mergeCell ref="A9:A11"/>
    <mergeCell ref="B9:B11"/>
  </mergeCells>
  <printOptions/>
  <pageMargins left="0.7874015748031497" right="0.3937007874015748" top="0.3937007874015748" bottom="0.3937007874015748" header="0" footer="0"/>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Q65"/>
  <sheetViews>
    <sheetView zoomScalePageLayoutView="0" workbookViewId="0" topLeftCell="G58">
      <selection activeCell="L1" sqref="L1:Q1"/>
    </sheetView>
  </sheetViews>
  <sheetFormatPr defaultColWidth="9.00390625" defaultRowHeight="12.75"/>
  <cols>
    <col min="1" max="1" width="7.00390625" style="23" customWidth="1"/>
    <col min="2" max="2" width="7.375" style="23" customWidth="1"/>
    <col min="3" max="3" width="8.625" style="23" customWidth="1"/>
    <col min="4" max="4" width="56.00390625" style="23" customWidth="1"/>
    <col min="5" max="5" width="12.25390625" style="23" bestFit="1" customWidth="1"/>
    <col min="6" max="6" width="13.00390625" style="23" customWidth="1"/>
    <col min="7" max="7" width="12.125" style="23" customWidth="1"/>
    <col min="8" max="8" width="12.00390625" style="23" customWidth="1"/>
    <col min="9" max="9" width="8.375" style="23" customWidth="1"/>
    <col min="10" max="10" width="8.00390625" style="23" customWidth="1"/>
    <col min="11" max="11" width="10.875" style="23" customWidth="1"/>
    <col min="12" max="12" width="7.125" style="23" customWidth="1"/>
    <col min="13" max="13" width="10.625" style="23" customWidth="1"/>
    <col min="14" max="14" width="8.625" style="23" customWidth="1"/>
    <col min="15" max="15" width="8.75390625" style="23" customWidth="1"/>
    <col min="16" max="16" width="11.625" style="23" customWidth="1"/>
    <col min="17" max="17" width="12.25390625" style="23" bestFit="1" customWidth="1"/>
    <col min="18" max="16384" width="9.125" style="23" customWidth="1"/>
  </cols>
  <sheetData>
    <row r="1" spans="12:17" s="19" customFormat="1" ht="12.75">
      <c r="L1" s="145" t="s">
        <v>27</v>
      </c>
      <c r="M1" s="145"/>
      <c r="N1" s="145"/>
      <c r="O1" s="145"/>
      <c r="P1" s="145"/>
      <c r="Q1" s="145"/>
    </row>
    <row r="2" spans="12:17" s="19" customFormat="1" ht="12.75">
      <c r="L2" s="145" t="s">
        <v>24</v>
      </c>
      <c r="M2" s="145"/>
      <c r="N2" s="145"/>
      <c r="O2" s="145"/>
      <c r="P2" s="145"/>
      <c r="Q2" s="145"/>
    </row>
    <row r="3" spans="12:17" s="19" customFormat="1" ht="12.75">
      <c r="L3" s="20"/>
      <c r="M3" s="145" t="s">
        <v>25</v>
      </c>
      <c r="N3" s="145"/>
      <c r="O3" s="145"/>
      <c r="P3" s="145"/>
      <c r="Q3" s="145"/>
    </row>
    <row r="4" spans="12:17" s="19" customFormat="1" ht="12.75">
      <c r="L4" s="20"/>
      <c r="M4" s="145" t="s">
        <v>28</v>
      </c>
      <c r="N4" s="145"/>
      <c r="O4" s="145"/>
      <c r="P4" s="145"/>
      <c r="Q4" s="145"/>
    </row>
    <row r="6" spans="1:16" s="21" customFormat="1" ht="15.75">
      <c r="A6" s="137" t="s">
        <v>29</v>
      </c>
      <c r="B6" s="137"/>
      <c r="C6" s="137"/>
      <c r="D6" s="137"/>
      <c r="E6" s="137"/>
      <c r="F6" s="137"/>
      <c r="G6" s="137"/>
      <c r="H6" s="137"/>
      <c r="I6" s="137"/>
      <c r="J6" s="137"/>
      <c r="K6" s="137"/>
      <c r="L6" s="137"/>
      <c r="M6" s="137"/>
      <c r="N6" s="137"/>
      <c r="O6" s="137"/>
      <c r="P6" s="137"/>
    </row>
    <row r="7" spans="1:17" s="21" customFormat="1" ht="15.75">
      <c r="A7" s="137" t="s">
        <v>30</v>
      </c>
      <c r="B7" s="137"/>
      <c r="C7" s="137"/>
      <c r="D7" s="137"/>
      <c r="E7" s="137"/>
      <c r="F7" s="137"/>
      <c r="G7" s="137"/>
      <c r="H7" s="137"/>
      <c r="I7" s="137"/>
      <c r="J7" s="137"/>
      <c r="K7" s="137"/>
      <c r="L7" s="137"/>
      <c r="M7" s="137"/>
      <c r="N7" s="137"/>
      <c r="O7" s="137"/>
      <c r="P7" s="137"/>
      <c r="Q7" s="22"/>
    </row>
    <row r="8" ht="12.75">
      <c r="Q8" s="24" t="s">
        <v>0</v>
      </c>
    </row>
    <row r="9" spans="1:17" ht="12.75" customHeight="1">
      <c r="A9" s="138" t="s">
        <v>31</v>
      </c>
      <c r="B9" s="138" t="s">
        <v>32</v>
      </c>
      <c r="C9" s="138" t="s">
        <v>33</v>
      </c>
      <c r="D9" s="139" t="s">
        <v>34</v>
      </c>
      <c r="E9" s="136" t="s">
        <v>4</v>
      </c>
      <c r="F9" s="136"/>
      <c r="G9" s="136"/>
      <c r="H9" s="136"/>
      <c r="I9" s="136"/>
      <c r="J9" s="142" t="s">
        <v>5</v>
      </c>
      <c r="K9" s="143"/>
      <c r="L9" s="143"/>
      <c r="M9" s="143"/>
      <c r="N9" s="143"/>
      <c r="O9" s="143"/>
      <c r="P9" s="144"/>
      <c r="Q9" s="135" t="s">
        <v>35</v>
      </c>
    </row>
    <row r="10" spans="1:17" ht="12.75">
      <c r="A10" s="138"/>
      <c r="B10" s="138"/>
      <c r="C10" s="138"/>
      <c r="D10" s="140"/>
      <c r="E10" s="135" t="s">
        <v>3</v>
      </c>
      <c r="F10" s="136" t="s">
        <v>36</v>
      </c>
      <c r="G10" s="136" t="s">
        <v>37</v>
      </c>
      <c r="H10" s="136"/>
      <c r="I10" s="136" t="s">
        <v>38</v>
      </c>
      <c r="J10" s="135" t="s">
        <v>3</v>
      </c>
      <c r="K10" s="136" t="s">
        <v>36</v>
      </c>
      <c r="L10" s="136" t="s">
        <v>37</v>
      </c>
      <c r="M10" s="136"/>
      <c r="N10" s="136" t="s">
        <v>38</v>
      </c>
      <c r="O10" s="142" t="s">
        <v>37</v>
      </c>
      <c r="P10" s="144"/>
      <c r="Q10" s="136"/>
    </row>
    <row r="11" spans="1:17" ht="12.75">
      <c r="A11" s="138"/>
      <c r="B11" s="138"/>
      <c r="C11" s="138"/>
      <c r="D11" s="141"/>
      <c r="E11" s="136"/>
      <c r="F11" s="136"/>
      <c r="G11" s="136" t="s">
        <v>39</v>
      </c>
      <c r="H11" s="136" t="s">
        <v>40</v>
      </c>
      <c r="I11" s="136"/>
      <c r="J11" s="136"/>
      <c r="K11" s="136"/>
      <c r="L11" s="136" t="s">
        <v>39</v>
      </c>
      <c r="M11" s="136" t="s">
        <v>40</v>
      </c>
      <c r="N11" s="136"/>
      <c r="O11" s="136" t="s">
        <v>41</v>
      </c>
      <c r="P11" s="26" t="s">
        <v>37</v>
      </c>
      <c r="Q11" s="136"/>
    </row>
    <row r="12" spans="1:17" ht="38.25" customHeight="1">
      <c r="A12" s="138"/>
      <c r="B12" s="138"/>
      <c r="C12" s="138"/>
      <c r="D12" s="139" t="s">
        <v>42</v>
      </c>
      <c r="E12" s="136"/>
      <c r="F12" s="136"/>
      <c r="G12" s="136"/>
      <c r="H12" s="136"/>
      <c r="I12" s="136"/>
      <c r="J12" s="136"/>
      <c r="K12" s="136"/>
      <c r="L12" s="136"/>
      <c r="M12" s="136"/>
      <c r="N12" s="136"/>
      <c r="O12" s="136"/>
      <c r="P12" s="138" t="s">
        <v>43</v>
      </c>
      <c r="Q12" s="136"/>
    </row>
    <row r="13" spans="1:17" ht="19.5" customHeight="1">
      <c r="A13" s="138"/>
      <c r="B13" s="138"/>
      <c r="C13" s="138"/>
      <c r="D13" s="141"/>
      <c r="E13" s="136"/>
      <c r="F13" s="136"/>
      <c r="G13" s="136"/>
      <c r="H13" s="136"/>
      <c r="I13" s="136"/>
      <c r="J13" s="136"/>
      <c r="K13" s="136"/>
      <c r="L13" s="136"/>
      <c r="M13" s="136"/>
      <c r="N13" s="136"/>
      <c r="O13" s="136"/>
      <c r="P13" s="138"/>
      <c r="Q13" s="136"/>
    </row>
    <row r="14" spans="1:17" s="29" customFormat="1" ht="11.25">
      <c r="A14" s="27">
        <v>1</v>
      </c>
      <c r="B14" s="27">
        <v>2</v>
      </c>
      <c r="C14" s="27">
        <v>3</v>
      </c>
      <c r="D14" s="27">
        <v>4</v>
      </c>
      <c r="E14" s="28">
        <v>5</v>
      </c>
      <c r="F14" s="27">
        <v>6</v>
      </c>
      <c r="G14" s="27">
        <v>7</v>
      </c>
      <c r="H14" s="27">
        <v>8</v>
      </c>
      <c r="I14" s="27">
        <v>9</v>
      </c>
      <c r="J14" s="28">
        <v>10</v>
      </c>
      <c r="K14" s="27">
        <v>11</v>
      </c>
      <c r="L14" s="27">
        <v>12</v>
      </c>
      <c r="M14" s="27">
        <v>13</v>
      </c>
      <c r="N14" s="27">
        <v>14</v>
      </c>
      <c r="O14" s="27">
        <v>15</v>
      </c>
      <c r="P14" s="27">
        <v>16</v>
      </c>
      <c r="Q14" s="28">
        <v>17</v>
      </c>
    </row>
    <row r="15" spans="1:17" ht="12.75">
      <c r="A15" s="30" t="s">
        <v>44</v>
      </c>
      <c r="B15" s="31"/>
      <c r="C15" s="32"/>
      <c r="D15" s="33" t="s">
        <v>45</v>
      </c>
      <c r="E15" s="34">
        <v>97800</v>
      </c>
      <c r="F15" s="35">
        <v>97800</v>
      </c>
      <c r="G15" s="35">
        <v>0</v>
      </c>
      <c r="H15" s="35">
        <v>18300</v>
      </c>
      <c r="I15" s="35">
        <v>0</v>
      </c>
      <c r="J15" s="34">
        <v>0</v>
      </c>
      <c r="K15" s="35">
        <v>0</v>
      </c>
      <c r="L15" s="35">
        <v>0</v>
      </c>
      <c r="M15" s="35">
        <v>0</v>
      </c>
      <c r="N15" s="35">
        <v>0</v>
      </c>
      <c r="O15" s="35">
        <v>0</v>
      </c>
      <c r="P15" s="35">
        <v>0</v>
      </c>
      <c r="Q15" s="34">
        <f aca="true" t="shared" si="0" ref="Q15:Q62">E15+J15</f>
        <v>97800</v>
      </c>
    </row>
    <row r="16" spans="1:17" ht="12.75">
      <c r="A16" s="31"/>
      <c r="B16" s="30" t="s">
        <v>46</v>
      </c>
      <c r="C16" s="32"/>
      <c r="D16" s="36" t="s">
        <v>47</v>
      </c>
      <c r="E16" s="34">
        <v>97800</v>
      </c>
      <c r="F16" s="35">
        <v>97800</v>
      </c>
      <c r="G16" s="35">
        <v>0</v>
      </c>
      <c r="H16" s="35">
        <v>18300</v>
      </c>
      <c r="I16" s="35">
        <v>0</v>
      </c>
      <c r="J16" s="34">
        <v>0</v>
      </c>
      <c r="K16" s="35">
        <v>0</v>
      </c>
      <c r="L16" s="35">
        <v>0</v>
      </c>
      <c r="M16" s="35">
        <v>0</v>
      </c>
      <c r="N16" s="35">
        <v>0</v>
      </c>
      <c r="O16" s="35">
        <v>0</v>
      </c>
      <c r="P16" s="35">
        <v>0</v>
      </c>
      <c r="Q16" s="34">
        <f t="shared" si="0"/>
        <v>97800</v>
      </c>
    </row>
    <row r="17" spans="1:17" ht="12.75">
      <c r="A17" s="25"/>
      <c r="B17" s="37" t="s">
        <v>48</v>
      </c>
      <c r="C17" s="38" t="s">
        <v>49</v>
      </c>
      <c r="D17" s="39" t="s">
        <v>50</v>
      </c>
      <c r="E17" s="40">
        <v>73300</v>
      </c>
      <c r="F17" s="41">
        <v>73300</v>
      </c>
      <c r="G17" s="41">
        <v>0</v>
      </c>
      <c r="H17" s="41">
        <v>18300</v>
      </c>
      <c r="I17" s="41">
        <v>0</v>
      </c>
      <c r="J17" s="40">
        <v>0</v>
      </c>
      <c r="K17" s="41">
        <v>0</v>
      </c>
      <c r="L17" s="41">
        <v>0</v>
      </c>
      <c r="M17" s="41">
        <v>0</v>
      </c>
      <c r="N17" s="41">
        <v>0</v>
      </c>
      <c r="O17" s="41">
        <v>0</v>
      </c>
      <c r="P17" s="41">
        <v>0</v>
      </c>
      <c r="Q17" s="40">
        <f t="shared" si="0"/>
        <v>73300</v>
      </c>
    </row>
    <row r="18" spans="1:17" ht="12.75">
      <c r="A18" s="25"/>
      <c r="B18" s="37" t="s">
        <v>51</v>
      </c>
      <c r="C18" s="38" t="s">
        <v>52</v>
      </c>
      <c r="D18" s="39" t="s">
        <v>53</v>
      </c>
      <c r="E18" s="40">
        <v>24500</v>
      </c>
      <c r="F18" s="41">
        <v>24500</v>
      </c>
      <c r="G18" s="41">
        <v>0</v>
      </c>
      <c r="H18" s="41">
        <v>0</v>
      </c>
      <c r="I18" s="41">
        <v>0</v>
      </c>
      <c r="J18" s="40">
        <v>0</v>
      </c>
      <c r="K18" s="41">
        <v>0</v>
      </c>
      <c r="L18" s="41">
        <v>0</v>
      </c>
      <c r="M18" s="41">
        <v>0</v>
      </c>
      <c r="N18" s="41">
        <v>0</v>
      </c>
      <c r="O18" s="41">
        <v>0</v>
      </c>
      <c r="P18" s="41">
        <v>0</v>
      </c>
      <c r="Q18" s="40">
        <f t="shared" si="0"/>
        <v>24500</v>
      </c>
    </row>
    <row r="19" spans="1:17" ht="12.75">
      <c r="A19" s="30" t="s">
        <v>54</v>
      </c>
      <c r="B19" s="31"/>
      <c r="C19" s="32"/>
      <c r="D19" s="33" t="s">
        <v>55</v>
      </c>
      <c r="E19" s="34">
        <v>-9165803</v>
      </c>
      <c r="F19" s="35">
        <v>-9165803</v>
      </c>
      <c r="G19" s="35">
        <v>-5123721</v>
      </c>
      <c r="H19" s="35">
        <v>-1480106</v>
      </c>
      <c r="I19" s="35">
        <v>0</v>
      </c>
      <c r="J19" s="34">
        <v>0</v>
      </c>
      <c r="K19" s="35">
        <v>0</v>
      </c>
      <c r="L19" s="35">
        <v>0</v>
      </c>
      <c r="M19" s="35">
        <v>0</v>
      </c>
      <c r="N19" s="35">
        <v>0</v>
      </c>
      <c r="O19" s="35">
        <v>0</v>
      </c>
      <c r="P19" s="35">
        <v>0</v>
      </c>
      <c r="Q19" s="34">
        <f t="shared" si="0"/>
        <v>-9165803</v>
      </c>
    </row>
    <row r="20" spans="1:17" ht="12.75">
      <c r="A20" s="31"/>
      <c r="B20" s="30" t="s">
        <v>56</v>
      </c>
      <c r="C20" s="32"/>
      <c r="D20" s="36" t="s">
        <v>57</v>
      </c>
      <c r="E20" s="34">
        <v>-9165803</v>
      </c>
      <c r="F20" s="35">
        <v>-9165803</v>
      </c>
      <c r="G20" s="35">
        <v>-5123721</v>
      </c>
      <c r="H20" s="35">
        <v>-1480106</v>
      </c>
      <c r="I20" s="35">
        <v>0</v>
      </c>
      <c r="J20" s="34">
        <v>0</v>
      </c>
      <c r="K20" s="35">
        <v>0</v>
      </c>
      <c r="L20" s="35">
        <v>0</v>
      </c>
      <c r="M20" s="35">
        <v>0</v>
      </c>
      <c r="N20" s="35">
        <v>0</v>
      </c>
      <c r="O20" s="35">
        <v>0</v>
      </c>
      <c r="P20" s="35">
        <v>0</v>
      </c>
      <c r="Q20" s="34">
        <f t="shared" si="0"/>
        <v>-9165803</v>
      </c>
    </row>
    <row r="21" spans="1:17" ht="12.75">
      <c r="A21" s="25"/>
      <c r="B21" s="37" t="s">
        <v>58</v>
      </c>
      <c r="C21" s="38" t="s">
        <v>59</v>
      </c>
      <c r="D21" s="39" t="s">
        <v>60</v>
      </c>
      <c r="E21" s="40">
        <v>-11349931</v>
      </c>
      <c r="F21" s="41">
        <v>-11349931</v>
      </c>
      <c r="G21" s="41">
        <v>-6704000</v>
      </c>
      <c r="H21" s="41">
        <v>-1499600</v>
      </c>
      <c r="I21" s="41">
        <v>0</v>
      </c>
      <c r="J21" s="40">
        <v>0</v>
      </c>
      <c r="K21" s="41">
        <v>0</v>
      </c>
      <c r="L21" s="41">
        <v>0</v>
      </c>
      <c r="M21" s="41">
        <v>0</v>
      </c>
      <c r="N21" s="41">
        <v>0</v>
      </c>
      <c r="O21" s="41">
        <v>0</v>
      </c>
      <c r="P21" s="41">
        <v>0</v>
      </c>
      <c r="Q21" s="40">
        <f t="shared" si="0"/>
        <v>-11349931</v>
      </c>
    </row>
    <row r="22" spans="1:17" ht="25.5">
      <c r="A22" s="25"/>
      <c r="B22" s="37" t="s">
        <v>61</v>
      </c>
      <c r="C22" s="38" t="s">
        <v>62</v>
      </c>
      <c r="D22" s="39" t="s">
        <v>63</v>
      </c>
      <c r="E22" s="40">
        <v>2157128</v>
      </c>
      <c r="F22" s="41">
        <v>2157128</v>
      </c>
      <c r="G22" s="41">
        <v>1560279</v>
      </c>
      <c r="H22" s="41">
        <v>19494</v>
      </c>
      <c r="I22" s="41">
        <v>0</v>
      </c>
      <c r="J22" s="40">
        <v>0</v>
      </c>
      <c r="K22" s="41">
        <v>0</v>
      </c>
      <c r="L22" s="41">
        <v>0</v>
      </c>
      <c r="M22" s="41">
        <v>0</v>
      </c>
      <c r="N22" s="41">
        <v>0</v>
      </c>
      <c r="O22" s="41">
        <v>0</v>
      </c>
      <c r="P22" s="41">
        <v>0</v>
      </c>
      <c r="Q22" s="40">
        <f t="shared" si="0"/>
        <v>2157128</v>
      </c>
    </row>
    <row r="23" spans="1:17" ht="12.75">
      <c r="A23" s="25"/>
      <c r="B23" s="37" t="s">
        <v>64</v>
      </c>
      <c r="C23" s="38" t="s">
        <v>62</v>
      </c>
      <c r="D23" s="39" t="s">
        <v>65</v>
      </c>
      <c r="E23" s="40">
        <v>27000</v>
      </c>
      <c r="F23" s="41">
        <v>27000</v>
      </c>
      <c r="G23" s="41">
        <v>20000</v>
      </c>
      <c r="H23" s="41">
        <v>0</v>
      </c>
      <c r="I23" s="41">
        <v>0</v>
      </c>
      <c r="J23" s="40">
        <v>0</v>
      </c>
      <c r="K23" s="41">
        <v>0</v>
      </c>
      <c r="L23" s="41">
        <v>0</v>
      </c>
      <c r="M23" s="41">
        <v>0</v>
      </c>
      <c r="N23" s="41">
        <v>0</v>
      </c>
      <c r="O23" s="41">
        <v>0</v>
      </c>
      <c r="P23" s="41">
        <v>0</v>
      </c>
      <c r="Q23" s="40">
        <f t="shared" si="0"/>
        <v>27000</v>
      </c>
    </row>
    <row r="24" spans="1:17" ht="12.75">
      <c r="A24" s="25"/>
      <c r="B24" s="37" t="s">
        <v>66</v>
      </c>
      <c r="C24" s="38" t="s">
        <v>67</v>
      </c>
      <c r="D24" s="39" t="s">
        <v>68</v>
      </c>
      <c r="E24" s="40">
        <v>0</v>
      </c>
      <c r="F24" s="41">
        <v>0</v>
      </c>
      <c r="G24" s="41">
        <v>0</v>
      </c>
      <c r="H24" s="41">
        <v>0</v>
      </c>
      <c r="I24" s="41">
        <v>0</v>
      </c>
      <c r="J24" s="40">
        <v>0</v>
      </c>
      <c r="K24" s="41">
        <v>0</v>
      </c>
      <c r="L24" s="41">
        <v>0</v>
      </c>
      <c r="M24" s="41">
        <v>0</v>
      </c>
      <c r="N24" s="41">
        <v>0</v>
      </c>
      <c r="O24" s="41">
        <v>0</v>
      </c>
      <c r="P24" s="41">
        <v>0</v>
      </c>
      <c r="Q24" s="40">
        <f t="shared" si="0"/>
        <v>0</v>
      </c>
    </row>
    <row r="25" spans="1:17" ht="12.75">
      <c r="A25" s="25"/>
      <c r="B25" s="37" t="s">
        <v>69</v>
      </c>
      <c r="C25" s="38" t="s">
        <v>70</v>
      </c>
      <c r="D25" s="39" t="s">
        <v>71</v>
      </c>
      <c r="E25" s="40">
        <v>0</v>
      </c>
      <c r="F25" s="41">
        <v>0</v>
      </c>
      <c r="G25" s="41">
        <v>0</v>
      </c>
      <c r="H25" s="41">
        <v>0</v>
      </c>
      <c r="I25" s="41">
        <v>0</v>
      </c>
      <c r="J25" s="40">
        <v>0</v>
      </c>
      <c r="K25" s="41">
        <v>0</v>
      </c>
      <c r="L25" s="41">
        <v>0</v>
      </c>
      <c r="M25" s="41">
        <v>0</v>
      </c>
      <c r="N25" s="41">
        <v>0</v>
      </c>
      <c r="O25" s="41">
        <v>0</v>
      </c>
      <c r="P25" s="41">
        <v>0</v>
      </c>
      <c r="Q25" s="40">
        <f t="shared" si="0"/>
        <v>0</v>
      </c>
    </row>
    <row r="26" spans="1:17" ht="25.5">
      <c r="A26" s="25"/>
      <c r="B26" s="37" t="s">
        <v>72</v>
      </c>
      <c r="C26" s="38" t="s">
        <v>70</v>
      </c>
      <c r="D26" s="39" t="s">
        <v>73</v>
      </c>
      <c r="E26" s="40">
        <v>0</v>
      </c>
      <c r="F26" s="41">
        <v>0</v>
      </c>
      <c r="G26" s="41">
        <v>0</v>
      </c>
      <c r="H26" s="41">
        <v>0</v>
      </c>
      <c r="I26" s="41">
        <v>0</v>
      </c>
      <c r="J26" s="40">
        <v>0</v>
      </c>
      <c r="K26" s="41">
        <v>0</v>
      </c>
      <c r="L26" s="41">
        <v>0</v>
      </c>
      <c r="M26" s="41">
        <v>0</v>
      </c>
      <c r="N26" s="41">
        <v>0</v>
      </c>
      <c r="O26" s="41">
        <v>0</v>
      </c>
      <c r="P26" s="41">
        <v>0</v>
      </c>
      <c r="Q26" s="40">
        <f t="shared" si="0"/>
        <v>0</v>
      </c>
    </row>
    <row r="27" spans="1:17" ht="12.75">
      <c r="A27" s="25"/>
      <c r="B27" s="37" t="s">
        <v>74</v>
      </c>
      <c r="C27" s="38" t="s">
        <v>70</v>
      </c>
      <c r="D27" s="39" t="s">
        <v>75</v>
      </c>
      <c r="E27" s="40">
        <v>0</v>
      </c>
      <c r="F27" s="41">
        <v>0</v>
      </c>
      <c r="G27" s="41">
        <v>0</v>
      </c>
      <c r="H27" s="41">
        <v>0</v>
      </c>
      <c r="I27" s="41">
        <v>0</v>
      </c>
      <c r="J27" s="40">
        <v>0</v>
      </c>
      <c r="K27" s="41">
        <v>0</v>
      </c>
      <c r="L27" s="41">
        <v>0</v>
      </c>
      <c r="M27" s="41">
        <v>0</v>
      </c>
      <c r="N27" s="41">
        <v>0</v>
      </c>
      <c r="O27" s="41">
        <v>0</v>
      </c>
      <c r="P27" s="41">
        <v>0</v>
      </c>
      <c r="Q27" s="40">
        <f t="shared" si="0"/>
        <v>0</v>
      </c>
    </row>
    <row r="28" spans="1:17" ht="25.5">
      <c r="A28" s="30" t="s">
        <v>76</v>
      </c>
      <c r="B28" s="31"/>
      <c r="C28" s="32"/>
      <c r="D28" s="33" t="s">
        <v>77</v>
      </c>
      <c r="E28" s="34">
        <v>48394350</v>
      </c>
      <c r="F28" s="35">
        <v>48394350</v>
      </c>
      <c r="G28" s="35">
        <v>0</v>
      </c>
      <c r="H28" s="35">
        <v>0</v>
      </c>
      <c r="I28" s="35">
        <v>0</v>
      </c>
      <c r="J28" s="34">
        <v>0</v>
      </c>
      <c r="K28" s="35">
        <v>0</v>
      </c>
      <c r="L28" s="35">
        <v>0</v>
      </c>
      <c r="M28" s="35">
        <v>0</v>
      </c>
      <c r="N28" s="35">
        <v>0</v>
      </c>
      <c r="O28" s="35">
        <v>0</v>
      </c>
      <c r="P28" s="35">
        <v>0</v>
      </c>
      <c r="Q28" s="34">
        <f t="shared" si="0"/>
        <v>48394350</v>
      </c>
    </row>
    <row r="29" spans="1:17" ht="12.75">
      <c r="A29" s="31"/>
      <c r="B29" s="30" t="s">
        <v>56</v>
      </c>
      <c r="C29" s="32"/>
      <c r="D29" s="36" t="s">
        <v>57</v>
      </c>
      <c r="E29" s="34">
        <v>34200</v>
      </c>
      <c r="F29" s="35">
        <v>34200</v>
      </c>
      <c r="G29" s="35">
        <v>0</v>
      </c>
      <c r="H29" s="35">
        <v>0</v>
      </c>
      <c r="I29" s="35">
        <v>0</v>
      </c>
      <c r="J29" s="34">
        <v>0</v>
      </c>
      <c r="K29" s="35">
        <v>0</v>
      </c>
      <c r="L29" s="35">
        <v>0</v>
      </c>
      <c r="M29" s="35">
        <v>0</v>
      </c>
      <c r="N29" s="35">
        <v>0</v>
      </c>
      <c r="O29" s="35">
        <v>0</v>
      </c>
      <c r="P29" s="35">
        <v>0</v>
      </c>
      <c r="Q29" s="34">
        <f t="shared" si="0"/>
        <v>34200</v>
      </c>
    </row>
    <row r="30" spans="1:17" ht="12.75">
      <c r="A30" s="25"/>
      <c r="B30" s="37" t="s">
        <v>78</v>
      </c>
      <c r="C30" s="38" t="s">
        <v>59</v>
      </c>
      <c r="D30" s="39" t="s">
        <v>79</v>
      </c>
      <c r="E30" s="40">
        <v>34200</v>
      </c>
      <c r="F30" s="41">
        <v>34200</v>
      </c>
      <c r="G30" s="41">
        <v>0</v>
      </c>
      <c r="H30" s="41">
        <v>0</v>
      </c>
      <c r="I30" s="41">
        <v>0</v>
      </c>
      <c r="J30" s="40">
        <v>0</v>
      </c>
      <c r="K30" s="41">
        <v>0</v>
      </c>
      <c r="L30" s="41">
        <v>0</v>
      </c>
      <c r="M30" s="41">
        <v>0</v>
      </c>
      <c r="N30" s="41">
        <v>0</v>
      </c>
      <c r="O30" s="41">
        <v>0</v>
      </c>
      <c r="P30" s="41">
        <v>0</v>
      </c>
      <c r="Q30" s="40">
        <f t="shared" si="0"/>
        <v>34200</v>
      </c>
    </row>
    <row r="31" spans="1:17" ht="12.75">
      <c r="A31" s="31"/>
      <c r="B31" s="30" t="s">
        <v>80</v>
      </c>
      <c r="C31" s="32"/>
      <c r="D31" s="36" t="s">
        <v>81</v>
      </c>
      <c r="E31" s="34">
        <v>48701150</v>
      </c>
      <c r="F31" s="35">
        <v>48701150</v>
      </c>
      <c r="G31" s="35">
        <v>0</v>
      </c>
      <c r="H31" s="35">
        <v>0</v>
      </c>
      <c r="I31" s="35">
        <v>0</v>
      </c>
      <c r="J31" s="34">
        <v>0</v>
      </c>
      <c r="K31" s="35">
        <v>0</v>
      </c>
      <c r="L31" s="35">
        <v>0</v>
      </c>
      <c r="M31" s="35">
        <v>0</v>
      </c>
      <c r="N31" s="35">
        <v>0</v>
      </c>
      <c r="O31" s="35">
        <v>0</v>
      </c>
      <c r="P31" s="35">
        <v>0</v>
      </c>
      <c r="Q31" s="34">
        <f t="shared" si="0"/>
        <v>48701150</v>
      </c>
    </row>
    <row r="32" spans="1:17" ht="140.25">
      <c r="A32" s="25"/>
      <c r="B32" s="37" t="s">
        <v>82</v>
      </c>
      <c r="C32" s="38" t="s">
        <v>83</v>
      </c>
      <c r="D32" s="39" t="s">
        <v>84</v>
      </c>
      <c r="E32" s="40">
        <v>5000000</v>
      </c>
      <c r="F32" s="41">
        <v>5000000</v>
      </c>
      <c r="G32" s="41">
        <v>0</v>
      </c>
      <c r="H32" s="41">
        <v>0</v>
      </c>
      <c r="I32" s="41">
        <v>0</v>
      </c>
      <c r="J32" s="40">
        <v>0</v>
      </c>
      <c r="K32" s="41">
        <v>0</v>
      </c>
      <c r="L32" s="41">
        <v>0</v>
      </c>
      <c r="M32" s="41">
        <v>0</v>
      </c>
      <c r="N32" s="41">
        <v>0</v>
      </c>
      <c r="O32" s="41">
        <v>0</v>
      </c>
      <c r="P32" s="41">
        <v>0</v>
      </c>
      <c r="Q32" s="40">
        <f t="shared" si="0"/>
        <v>5000000</v>
      </c>
    </row>
    <row r="33" spans="1:17" ht="114.75">
      <c r="A33" s="25"/>
      <c r="B33" s="37" t="s">
        <v>85</v>
      </c>
      <c r="C33" s="38" t="s">
        <v>83</v>
      </c>
      <c r="D33" s="39" t="s">
        <v>86</v>
      </c>
      <c r="E33" s="40">
        <v>57000</v>
      </c>
      <c r="F33" s="41">
        <v>57000</v>
      </c>
      <c r="G33" s="41">
        <v>0</v>
      </c>
      <c r="H33" s="41">
        <v>0</v>
      </c>
      <c r="I33" s="41">
        <v>0</v>
      </c>
      <c r="J33" s="40">
        <v>0</v>
      </c>
      <c r="K33" s="41">
        <v>0</v>
      </c>
      <c r="L33" s="41">
        <v>0</v>
      </c>
      <c r="M33" s="41">
        <v>0</v>
      </c>
      <c r="N33" s="41">
        <v>0</v>
      </c>
      <c r="O33" s="41">
        <v>0</v>
      </c>
      <c r="P33" s="41">
        <v>0</v>
      </c>
      <c r="Q33" s="40">
        <f t="shared" si="0"/>
        <v>57000</v>
      </c>
    </row>
    <row r="34" spans="1:17" ht="140.25">
      <c r="A34" s="25"/>
      <c r="B34" s="37" t="s">
        <v>87</v>
      </c>
      <c r="C34" s="38" t="s">
        <v>83</v>
      </c>
      <c r="D34" s="39" t="s">
        <v>88</v>
      </c>
      <c r="E34" s="40">
        <v>-78000</v>
      </c>
      <c r="F34" s="41">
        <v>-78000</v>
      </c>
      <c r="G34" s="41">
        <v>0</v>
      </c>
      <c r="H34" s="41">
        <v>0</v>
      </c>
      <c r="I34" s="41">
        <v>0</v>
      </c>
      <c r="J34" s="40">
        <v>0</v>
      </c>
      <c r="K34" s="41">
        <v>0</v>
      </c>
      <c r="L34" s="41">
        <v>0</v>
      </c>
      <c r="M34" s="41">
        <v>0</v>
      </c>
      <c r="N34" s="41">
        <v>0</v>
      </c>
      <c r="O34" s="41">
        <v>0</v>
      </c>
      <c r="P34" s="41">
        <v>0</v>
      </c>
      <c r="Q34" s="40">
        <f t="shared" si="0"/>
        <v>-78000</v>
      </c>
    </row>
    <row r="35" spans="1:17" s="47" customFormat="1" ht="223.5" customHeight="1">
      <c r="A35" s="26"/>
      <c r="B35" s="42" t="s">
        <v>89</v>
      </c>
      <c r="C35" s="43" t="s">
        <v>83</v>
      </c>
      <c r="D35" s="44" t="s">
        <v>90</v>
      </c>
      <c r="E35" s="45">
        <v>3000</v>
      </c>
      <c r="F35" s="46">
        <v>3000</v>
      </c>
      <c r="G35" s="46">
        <v>0</v>
      </c>
      <c r="H35" s="46">
        <v>0</v>
      </c>
      <c r="I35" s="46">
        <v>0</v>
      </c>
      <c r="J35" s="45">
        <v>0</v>
      </c>
      <c r="K35" s="46">
        <v>0</v>
      </c>
      <c r="L35" s="46">
        <v>0</v>
      </c>
      <c r="M35" s="46">
        <v>0</v>
      </c>
      <c r="N35" s="46">
        <v>0</v>
      </c>
      <c r="O35" s="46">
        <v>0</v>
      </c>
      <c r="P35" s="46">
        <v>0</v>
      </c>
      <c r="Q35" s="45">
        <f t="shared" si="0"/>
        <v>3000</v>
      </c>
    </row>
    <row r="36" spans="1:17" ht="89.25">
      <c r="A36" s="48"/>
      <c r="B36" s="49"/>
      <c r="C36" s="50"/>
      <c r="D36" s="51" t="s">
        <v>91</v>
      </c>
      <c r="E36" s="52"/>
      <c r="F36" s="53"/>
      <c r="G36" s="53"/>
      <c r="H36" s="53"/>
      <c r="I36" s="53"/>
      <c r="J36" s="52"/>
      <c r="K36" s="53"/>
      <c r="L36" s="53"/>
      <c r="M36" s="53"/>
      <c r="N36" s="53"/>
      <c r="O36" s="53"/>
      <c r="P36" s="53"/>
      <c r="Q36" s="52"/>
    </row>
    <row r="37" spans="1:17" ht="51">
      <c r="A37" s="25"/>
      <c r="B37" s="37" t="s">
        <v>92</v>
      </c>
      <c r="C37" s="38" t="s">
        <v>93</v>
      </c>
      <c r="D37" s="39" t="s">
        <v>94</v>
      </c>
      <c r="E37" s="40">
        <v>3000</v>
      </c>
      <c r="F37" s="41">
        <v>3000</v>
      </c>
      <c r="G37" s="41">
        <v>0</v>
      </c>
      <c r="H37" s="41">
        <v>0</v>
      </c>
      <c r="I37" s="41">
        <v>0</v>
      </c>
      <c r="J37" s="40">
        <v>0</v>
      </c>
      <c r="K37" s="41">
        <v>0</v>
      </c>
      <c r="L37" s="41">
        <v>0</v>
      </c>
      <c r="M37" s="41">
        <v>0</v>
      </c>
      <c r="N37" s="41">
        <v>0</v>
      </c>
      <c r="O37" s="41">
        <v>0</v>
      </c>
      <c r="P37" s="41">
        <v>0</v>
      </c>
      <c r="Q37" s="40">
        <f t="shared" si="0"/>
        <v>3000</v>
      </c>
    </row>
    <row r="38" spans="1:17" ht="51">
      <c r="A38" s="25"/>
      <c r="B38" s="37" t="s">
        <v>95</v>
      </c>
      <c r="C38" s="38" t="s">
        <v>93</v>
      </c>
      <c r="D38" s="39" t="s">
        <v>96</v>
      </c>
      <c r="E38" s="40">
        <v>-1650</v>
      </c>
      <c r="F38" s="41">
        <v>-1650</v>
      </c>
      <c r="G38" s="41">
        <v>0</v>
      </c>
      <c r="H38" s="41">
        <v>0</v>
      </c>
      <c r="I38" s="41">
        <v>0</v>
      </c>
      <c r="J38" s="40">
        <v>0</v>
      </c>
      <c r="K38" s="41">
        <v>0</v>
      </c>
      <c r="L38" s="41">
        <v>0</v>
      </c>
      <c r="M38" s="41">
        <v>0</v>
      </c>
      <c r="N38" s="41">
        <v>0</v>
      </c>
      <c r="O38" s="41">
        <v>0</v>
      </c>
      <c r="P38" s="41">
        <v>0</v>
      </c>
      <c r="Q38" s="40">
        <f t="shared" si="0"/>
        <v>-1650</v>
      </c>
    </row>
    <row r="39" spans="1:17" ht="114.75">
      <c r="A39" s="25"/>
      <c r="B39" s="37" t="s">
        <v>97</v>
      </c>
      <c r="C39" s="38" t="s">
        <v>93</v>
      </c>
      <c r="D39" s="39" t="s">
        <v>98</v>
      </c>
      <c r="E39" s="40">
        <v>65000</v>
      </c>
      <c r="F39" s="41">
        <v>65000</v>
      </c>
      <c r="G39" s="41">
        <v>0</v>
      </c>
      <c r="H39" s="41">
        <v>0</v>
      </c>
      <c r="I39" s="41">
        <v>0</v>
      </c>
      <c r="J39" s="40">
        <v>0</v>
      </c>
      <c r="K39" s="41">
        <v>0</v>
      </c>
      <c r="L39" s="41">
        <v>0</v>
      </c>
      <c r="M39" s="41">
        <v>0</v>
      </c>
      <c r="N39" s="41">
        <v>0</v>
      </c>
      <c r="O39" s="41">
        <v>0</v>
      </c>
      <c r="P39" s="41">
        <v>0</v>
      </c>
      <c r="Q39" s="40">
        <f t="shared" si="0"/>
        <v>65000</v>
      </c>
    </row>
    <row r="40" spans="1:17" ht="76.5">
      <c r="A40" s="25"/>
      <c r="B40" s="37" t="s">
        <v>99</v>
      </c>
      <c r="C40" s="38" t="s">
        <v>93</v>
      </c>
      <c r="D40" s="39" t="s">
        <v>100</v>
      </c>
      <c r="E40" s="40">
        <v>500000</v>
      </c>
      <c r="F40" s="41">
        <v>500000</v>
      </c>
      <c r="G40" s="41">
        <v>0</v>
      </c>
      <c r="H40" s="41">
        <v>0</v>
      </c>
      <c r="I40" s="41">
        <v>0</v>
      </c>
      <c r="J40" s="40">
        <v>0</v>
      </c>
      <c r="K40" s="41">
        <v>0</v>
      </c>
      <c r="L40" s="41">
        <v>0</v>
      </c>
      <c r="M40" s="41">
        <v>0</v>
      </c>
      <c r="N40" s="41">
        <v>0</v>
      </c>
      <c r="O40" s="41">
        <v>0</v>
      </c>
      <c r="P40" s="41">
        <v>0</v>
      </c>
      <c r="Q40" s="40">
        <f t="shared" si="0"/>
        <v>500000</v>
      </c>
    </row>
    <row r="41" spans="1:17" ht="76.5">
      <c r="A41" s="25"/>
      <c r="B41" s="37" t="s">
        <v>101</v>
      </c>
      <c r="C41" s="38" t="s">
        <v>93</v>
      </c>
      <c r="D41" s="39" t="s">
        <v>102</v>
      </c>
      <c r="E41" s="40">
        <v>50000</v>
      </c>
      <c r="F41" s="41">
        <v>50000</v>
      </c>
      <c r="G41" s="41">
        <v>0</v>
      </c>
      <c r="H41" s="41">
        <v>0</v>
      </c>
      <c r="I41" s="41">
        <v>0</v>
      </c>
      <c r="J41" s="40">
        <v>0</v>
      </c>
      <c r="K41" s="41">
        <v>0</v>
      </c>
      <c r="L41" s="41">
        <v>0</v>
      </c>
      <c r="M41" s="41">
        <v>0</v>
      </c>
      <c r="N41" s="41">
        <v>0</v>
      </c>
      <c r="O41" s="41">
        <v>0</v>
      </c>
      <c r="P41" s="41">
        <v>0</v>
      </c>
      <c r="Q41" s="40">
        <f t="shared" si="0"/>
        <v>50000</v>
      </c>
    </row>
    <row r="42" spans="1:17" ht="12.75">
      <c r="A42" s="25"/>
      <c r="B42" s="37" t="s">
        <v>103</v>
      </c>
      <c r="C42" s="38" t="s">
        <v>104</v>
      </c>
      <c r="D42" s="39" t="s">
        <v>105</v>
      </c>
      <c r="E42" s="40">
        <v>28300</v>
      </c>
      <c r="F42" s="41">
        <v>28300</v>
      </c>
      <c r="G42" s="41">
        <v>0</v>
      </c>
      <c r="H42" s="41">
        <v>0</v>
      </c>
      <c r="I42" s="41">
        <v>0</v>
      </c>
      <c r="J42" s="40">
        <v>0</v>
      </c>
      <c r="K42" s="41">
        <v>0</v>
      </c>
      <c r="L42" s="41">
        <v>0</v>
      </c>
      <c r="M42" s="41">
        <v>0</v>
      </c>
      <c r="N42" s="41">
        <v>0</v>
      </c>
      <c r="O42" s="41">
        <v>0</v>
      </c>
      <c r="P42" s="41">
        <v>0</v>
      </c>
      <c r="Q42" s="40">
        <f t="shared" si="0"/>
        <v>28300</v>
      </c>
    </row>
    <row r="43" spans="1:17" ht="12.75">
      <c r="A43" s="25"/>
      <c r="B43" s="37" t="s">
        <v>106</v>
      </c>
      <c r="C43" s="38" t="s">
        <v>104</v>
      </c>
      <c r="D43" s="39" t="s">
        <v>107</v>
      </c>
      <c r="E43" s="40">
        <v>-41400</v>
      </c>
      <c r="F43" s="41">
        <v>-41400</v>
      </c>
      <c r="G43" s="41">
        <v>0</v>
      </c>
      <c r="H43" s="41">
        <v>0</v>
      </c>
      <c r="I43" s="41">
        <v>0</v>
      </c>
      <c r="J43" s="40">
        <v>0</v>
      </c>
      <c r="K43" s="41">
        <v>0</v>
      </c>
      <c r="L43" s="41">
        <v>0</v>
      </c>
      <c r="M43" s="41">
        <v>0</v>
      </c>
      <c r="N43" s="41">
        <v>0</v>
      </c>
      <c r="O43" s="41">
        <v>0</v>
      </c>
      <c r="P43" s="41">
        <v>0</v>
      </c>
      <c r="Q43" s="40">
        <f t="shared" si="0"/>
        <v>-41400</v>
      </c>
    </row>
    <row r="44" spans="1:17" ht="12.75">
      <c r="A44" s="25"/>
      <c r="B44" s="37" t="s">
        <v>108</v>
      </c>
      <c r="C44" s="38" t="s">
        <v>104</v>
      </c>
      <c r="D44" s="39" t="s">
        <v>109</v>
      </c>
      <c r="E44" s="40">
        <v>3993000</v>
      </c>
      <c r="F44" s="41">
        <v>3993000</v>
      </c>
      <c r="G44" s="41">
        <v>0</v>
      </c>
      <c r="H44" s="41">
        <v>0</v>
      </c>
      <c r="I44" s="41">
        <v>0</v>
      </c>
      <c r="J44" s="40">
        <v>0</v>
      </c>
      <c r="K44" s="41">
        <v>0</v>
      </c>
      <c r="L44" s="41">
        <v>0</v>
      </c>
      <c r="M44" s="41">
        <v>0</v>
      </c>
      <c r="N44" s="41">
        <v>0</v>
      </c>
      <c r="O44" s="41">
        <v>0</v>
      </c>
      <c r="P44" s="41">
        <v>0</v>
      </c>
      <c r="Q44" s="40">
        <f t="shared" si="0"/>
        <v>3993000</v>
      </c>
    </row>
    <row r="45" spans="1:17" ht="12.75">
      <c r="A45" s="25"/>
      <c r="B45" s="37" t="s">
        <v>110</v>
      </c>
      <c r="C45" s="38" t="s">
        <v>104</v>
      </c>
      <c r="D45" s="39" t="s">
        <v>111</v>
      </c>
      <c r="E45" s="40">
        <v>5900</v>
      </c>
      <c r="F45" s="41">
        <v>5900</v>
      </c>
      <c r="G45" s="41">
        <v>0</v>
      </c>
      <c r="H45" s="41">
        <v>0</v>
      </c>
      <c r="I45" s="41">
        <v>0</v>
      </c>
      <c r="J45" s="40">
        <v>0</v>
      </c>
      <c r="K45" s="41">
        <v>0</v>
      </c>
      <c r="L45" s="41">
        <v>0</v>
      </c>
      <c r="M45" s="41">
        <v>0</v>
      </c>
      <c r="N45" s="41">
        <v>0</v>
      </c>
      <c r="O45" s="41">
        <v>0</v>
      </c>
      <c r="P45" s="41">
        <v>0</v>
      </c>
      <c r="Q45" s="40">
        <f t="shared" si="0"/>
        <v>5900</v>
      </c>
    </row>
    <row r="46" spans="1:17" ht="12.75">
      <c r="A46" s="25"/>
      <c r="B46" s="37" t="s">
        <v>112</v>
      </c>
      <c r="C46" s="54"/>
      <c r="D46" s="39" t="s">
        <v>113</v>
      </c>
      <c r="E46" s="40">
        <v>-25800</v>
      </c>
      <c r="F46" s="41">
        <v>-25800</v>
      </c>
      <c r="G46" s="41">
        <v>0</v>
      </c>
      <c r="H46" s="41">
        <v>0</v>
      </c>
      <c r="I46" s="41">
        <v>0</v>
      </c>
      <c r="J46" s="40">
        <v>0</v>
      </c>
      <c r="K46" s="41">
        <v>0</v>
      </c>
      <c r="L46" s="41">
        <v>0</v>
      </c>
      <c r="M46" s="41">
        <v>0</v>
      </c>
      <c r="N46" s="41">
        <v>0</v>
      </c>
      <c r="O46" s="41">
        <v>0</v>
      </c>
      <c r="P46" s="41">
        <v>0</v>
      </c>
      <c r="Q46" s="40">
        <f t="shared" si="0"/>
        <v>-25800</v>
      </c>
    </row>
    <row r="47" spans="1:17" ht="12.75">
      <c r="A47" s="25"/>
      <c r="B47" s="37" t="s">
        <v>114</v>
      </c>
      <c r="C47" s="38" t="s">
        <v>104</v>
      </c>
      <c r="D47" s="39" t="s">
        <v>115</v>
      </c>
      <c r="E47" s="40">
        <v>163300</v>
      </c>
      <c r="F47" s="41">
        <v>163300</v>
      </c>
      <c r="G47" s="41">
        <v>0</v>
      </c>
      <c r="H47" s="41">
        <v>0</v>
      </c>
      <c r="I47" s="41">
        <v>0</v>
      </c>
      <c r="J47" s="40">
        <v>0</v>
      </c>
      <c r="K47" s="41">
        <v>0</v>
      </c>
      <c r="L47" s="41">
        <v>0</v>
      </c>
      <c r="M47" s="41">
        <v>0</v>
      </c>
      <c r="N47" s="41">
        <v>0</v>
      </c>
      <c r="O47" s="41">
        <v>0</v>
      </c>
      <c r="P47" s="41">
        <v>0</v>
      </c>
      <c r="Q47" s="40">
        <f t="shared" si="0"/>
        <v>163300</v>
      </c>
    </row>
    <row r="48" spans="1:17" ht="12.75">
      <c r="A48" s="25"/>
      <c r="B48" s="37" t="s">
        <v>116</v>
      </c>
      <c r="C48" s="38" t="s">
        <v>104</v>
      </c>
      <c r="D48" s="39" t="s">
        <v>117</v>
      </c>
      <c r="E48" s="40">
        <v>20000</v>
      </c>
      <c r="F48" s="41">
        <v>20000</v>
      </c>
      <c r="G48" s="41">
        <v>0</v>
      </c>
      <c r="H48" s="41">
        <v>0</v>
      </c>
      <c r="I48" s="41">
        <v>0</v>
      </c>
      <c r="J48" s="40">
        <v>0</v>
      </c>
      <c r="K48" s="41">
        <v>0</v>
      </c>
      <c r="L48" s="41">
        <v>0</v>
      </c>
      <c r="M48" s="41">
        <v>0</v>
      </c>
      <c r="N48" s="41">
        <v>0</v>
      </c>
      <c r="O48" s="41">
        <v>0</v>
      </c>
      <c r="P48" s="41">
        <v>0</v>
      </c>
      <c r="Q48" s="40">
        <f t="shared" si="0"/>
        <v>20000</v>
      </c>
    </row>
    <row r="49" spans="1:17" ht="12.75">
      <c r="A49" s="25"/>
      <c r="B49" s="37" t="s">
        <v>118</v>
      </c>
      <c r="C49" s="38" t="s">
        <v>104</v>
      </c>
      <c r="D49" s="39" t="s">
        <v>119</v>
      </c>
      <c r="E49" s="40">
        <v>8221600</v>
      </c>
      <c r="F49" s="41">
        <v>8221600</v>
      </c>
      <c r="G49" s="41">
        <v>0</v>
      </c>
      <c r="H49" s="41">
        <v>0</v>
      </c>
      <c r="I49" s="41">
        <v>0</v>
      </c>
      <c r="J49" s="40">
        <v>0</v>
      </c>
      <c r="K49" s="41">
        <v>0</v>
      </c>
      <c r="L49" s="41">
        <v>0</v>
      </c>
      <c r="M49" s="41">
        <v>0</v>
      </c>
      <c r="N49" s="41">
        <v>0</v>
      </c>
      <c r="O49" s="41">
        <v>0</v>
      </c>
      <c r="P49" s="41">
        <v>0</v>
      </c>
      <c r="Q49" s="40">
        <f t="shared" si="0"/>
        <v>8221600</v>
      </c>
    </row>
    <row r="50" spans="1:17" ht="25.5">
      <c r="A50" s="25"/>
      <c r="B50" s="37" t="s">
        <v>120</v>
      </c>
      <c r="C50" s="38" t="s">
        <v>121</v>
      </c>
      <c r="D50" s="39" t="s">
        <v>122</v>
      </c>
      <c r="E50" s="40">
        <v>29574300</v>
      </c>
      <c r="F50" s="41">
        <v>29574300</v>
      </c>
      <c r="G50" s="41">
        <v>0</v>
      </c>
      <c r="H50" s="41">
        <v>0</v>
      </c>
      <c r="I50" s="41">
        <v>0</v>
      </c>
      <c r="J50" s="40">
        <v>0</v>
      </c>
      <c r="K50" s="41">
        <v>0</v>
      </c>
      <c r="L50" s="41">
        <v>0</v>
      </c>
      <c r="M50" s="41">
        <v>0</v>
      </c>
      <c r="N50" s="41">
        <v>0</v>
      </c>
      <c r="O50" s="41">
        <v>0</v>
      </c>
      <c r="P50" s="41">
        <v>0</v>
      </c>
      <c r="Q50" s="40">
        <f t="shared" si="0"/>
        <v>29574300</v>
      </c>
    </row>
    <row r="51" spans="1:17" ht="25.5">
      <c r="A51" s="25"/>
      <c r="B51" s="37" t="s">
        <v>123</v>
      </c>
      <c r="C51" s="38" t="s">
        <v>121</v>
      </c>
      <c r="D51" s="39" t="s">
        <v>124</v>
      </c>
      <c r="E51" s="40">
        <v>434700</v>
      </c>
      <c r="F51" s="41">
        <v>434700</v>
      </c>
      <c r="G51" s="41">
        <v>0</v>
      </c>
      <c r="H51" s="41">
        <v>0</v>
      </c>
      <c r="I51" s="41">
        <v>0</v>
      </c>
      <c r="J51" s="40">
        <v>0</v>
      </c>
      <c r="K51" s="41">
        <v>0</v>
      </c>
      <c r="L51" s="41">
        <v>0</v>
      </c>
      <c r="M51" s="41">
        <v>0</v>
      </c>
      <c r="N51" s="41">
        <v>0</v>
      </c>
      <c r="O51" s="41">
        <v>0</v>
      </c>
      <c r="P51" s="41">
        <v>0</v>
      </c>
      <c r="Q51" s="40">
        <f t="shared" si="0"/>
        <v>434700</v>
      </c>
    </row>
    <row r="52" spans="1:17" ht="25.5">
      <c r="A52" s="25"/>
      <c r="B52" s="37" t="s">
        <v>125</v>
      </c>
      <c r="C52" s="38" t="s">
        <v>126</v>
      </c>
      <c r="D52" s="39" t="s">
        <v>127</v>
      </c>
      <c r="E52" s="40">
        <v>337000</v>
      </c>
      <c r="F52" s="41">
        <v>337000</v>
      </c>
      <c r="G52" s="41">
        <v>0</v>
      </c>
      <c r="H52" s="41">
        <v>0</v>
      </c>
      <c r="I52" s="41">
        <v>0</v>
      </c>
      <c r="J52" s="40">
        <v>0</v>
      </c>
      <c r="K52" s="41">
        <v>0</v>
      </c>
      <c r="L52" s="41">
        <v>0</v>
      </c>
      <c r="M52" s="41">
        <v>0</v>
      </c>
      <c r="N52" s="41">
        <v>0</v>
      </c>
      <c r="O52" s="41">
        <v>0</v>
      </c>
      <c r="P52" s="41">
        <v>0</v>
      </c>
      <c r="Q52" s="40">
        <f t="shared" si="0"/>
        <v>337000</v>
      </c>
    </row>
    <row r="53" spans="1:17" ht="25.5">
      <c r="A53" s="25"/>
      <c r="B53" s="37" t="s">
        <v>128</v>
      </c>
      <c r="C53" s="38" t="s">
        <v>126</v>
      </c>
      <c r="D53" s="39" t="s">
        <v>129</v>
      </c>
      <c r="E53" s="40">
        <v>391900</v>
      </c>
      <c r="F53" s="41">
        <v>391900</v>
      </c>
      <c r="G53" s="41">
        <v>0</v>
      </c>
      <c r="H53" s="41">
        <v>0</v>
      </c>
      <c r="I53" s="41">
        <v>0</v>
      </c>
      <c r="J53" s="40">
        <v>0</v>
      </c>
      <c r="K53" s="41">
        <v>0</v>
      </c>
      <c r="L53" s="41">
        <v>0</v>
      </c>
      <c r="M53" s="41">
        <v>0</v>
      </c>
      <c r="N53" s="41">
        <v>0</v>
      </c>
      <c r="O53" s="41">
        <v>0</v>
      </c>
      <c r="P53" s="41">
        <v>0</v>
      </c>
      <c r="Q53" s="40">
        <f t="shared" si="0"/>
        <v>391900</v>
      </c>
    </row>
    <row r="54" spans="1:17" ht="25.5">
      <c r="A54" s="31"/>
      <c r="B54" s="30" t="s">
        <v>130</v>
      </c>
      <c r="C54" s="32"/>
      <c r="D54" s="36" t="s">
        <v>131</v>
      </c>
      <c r="E54" s="34">
        <v>-341000</v>
      </c>
      <c r="F54" s="35">
        <v>-341000</v>
      </c>
      <c r="G54" s="35">
        <v>0</v>
      </c>
      <c r="H54" s="35">
        <v>0</v>
      </c>
      <c r="I54" s="35">
        <v>0</v>
      </c>
      <c r="J54" s="34">
        <v>0</v>
      </c>
      <c r="K54" s="35">
        <v>0</v>
      </c>
      <c r="L54" s="35">
        <v>0</v>
      </c>
      <c r="M54" s="35">
        <v>0</v>
      </c>
      <c r="N54" s="35">
        <v>0</v>
      </c>
      <c r="O54" s="35">
        <v>0</v>
      </c>
      <c r="P54" s="35">
        <v>0</v>
      </c>
      <c r="Q54" s="34">
        <f t="shared" si="0"/>
        <v>-341000</v>
      </c>
    </row>
    <row r="55" spans="1:17" ht="25.5">
      <c r="A55" s="25"/>
      <c r="B55" s="37" t="s">
        <v>132</v>
      </c>
      <c r="C55" s="38" t="s">
        <v>93</v>
      </c>
      <c r="D55" s="39" t="s">
        <v>133</v>
      </c>
      <c r="E55" s="40">
        <v>-341000</v>
      </c>
      <c r="F55" s="41">
        <v>-341000</v>
      </c>
      <c r="G55" s="41">
        <v>0</v>
      </c>
      <c r="H55" s="41">
        <v>0</v>
      </c>
      <c r="I55" s="41">
        <v>0</v>
      </c>
      <c r="J55" s="40">
        <v>0</v>
      </c>
      <c r="K55" s="41">
        <v>0</v>
      </c>
      <c r="L55" s="41">
        <v>0</v>
      </c>
      <c r="M55" s="41">
        <v>0</v>
      </c>
      <c r="N55" s="41">
        <v>0</v>
      </c>
      <c r="O55" s="41">
        <v>0</v>
      </c>
      <c r="P55" s="41">
        <v>0</v>
      </c>
      <c r="Q55" s="40">
        <f t="shared" si="0"/>
        <v>-341000</v>
      </c>
    </row>
    <row r="56" spans="1:17" ht="25.5">
      <c r="A56" s="30" t="s">
        <v>134</v>
      </c>
      <c r="B56" s="31"/>
      <c r="C56" s="32"/>
      <c r="D56" s="33" t="s">
        <v>135</v>
      </c>
      <c r="E56" s="34">
        <v>-2195936</v>
      </c>
      <c r="F56" s="35">
        <v>-2195936</v>
      </c>
      <c r="G56" s="35">
        <v>-1400000</v>
      </c>
      <c r="H56" s="35">
        <v>-180100</v>
      </c>
      <c r="I56" s="35">
        <v>0</v>
      </c>
      <c r="J56" s="34">
        <v>0</v>
      </c>
      <c r="K56" s="35">
        <v>0</v>
      </c>
      <c r="L56" s="35">
        <v>0</v>
      </c>
      <c r="M56" s="35">
        <v>0</v>
      </c>
      <c r="N56" s="35">
        <v>0</v>
      </c>
      <c r="O56" s="35">
        <v>0</v>
      </c>
      <c r="P56" s="35">
        <v>0</v>
      </c>
      <c r="Q56" s="34">
        <f t="shared" si="0"/>
        <v>-2195936</v>
      </c>
    </row>
    <row r="57" spans="1:17" ht="12.75">
      <c r="A57" s="31"/>
      <c r="B57" s="30" t="s">
        <v>136</v>
      </c>
      <c r="C57" s="32"/>
      <c r="D57" s="36" t="s">
        <v>137</v>
      </c>
      <c r="E57" s="34">
        <v>-2195936</v>
      </c>
      <c r="F57" s="35">
        <v>-2195936</v>
      </c>
      <c r="G57" s="35">
        <v>-1400000</v>
      </c>
      <c r="H57" s="35">
        <v>-180100</v>
      </c>
      <c r="I57" s="35">
        <v>0</v>
      </c>
      <c r="J57" s="34">
        <v>0</v>
      </c>
      <c r="K57" s="35">
        <v>0</v>
      </c>
      <c r="L57" s="35">
        <v>0</v>
      </c>
      <c r="M57" s="35">
        <v>0</v>
      </c>
      <c r="N57" s="35">
        <v>0</v>
      </c>
      <c r="O57" s="35">
        <v>0</v>
      </c>
      <c r="P57" s="35">
        <v>0</v>
      </c>
      <c r="Q57" s="34">
        <f t="shared" si="0"/>
        <v>-2195936</v>
      </c>
    </row>
    <row r="58" spans="1:17" ht="12.75">
      <c r="A58" s="25"/>
      <c r="B58" s="37" t="s">
        <v>138</v>
      </c>
      <c r="C58" s="38" t="s">
        <v>139</v>
      </c>
      <c r="D58" s="39" t="s">
        <v>140</v>
      </c>
      <c r="E58" s="40">
        <v>-2195936</v>
      </c>
      <c r="F58" s="41">
        <v>-2195936</v>
      </c>
      <c r="G58" s="41">
        <v>-1400000</v>
      </c>
      <c r="H58" s="41">
        <v>-180100</v>
      </c>
      <c r="I58" s="41">
        <v>0</v>
      </c>
      <c r="J58" s="40">
        <v>0</v>
      </c>
      <c r="K58" s="41">
        <v>0</v>
      </c>
      <c r="L58" s="41">
        <v>0</v>
      </c>
      <c r="M58" s="41">
        <v>0</v>
      </c>
      <c r="N58" s="41">
        <v>0</v>
      </c>
      <c r="O58" s="41">
        <v>0</v>
      </c>
      <c r="P58" s="41">
        <v>0</v>
      </c>
      <c r="Q58" s="40">
        <f t="shared" si="0"/>
        <v>-2195936</v>
      </c>
    </row>
    <row r="59" spans="1:17" ht="25.5">
      <c r="A59" s="30" t="s">
        <v>141</v>
      </c>
      <c r="B59" s="31"/>
      <c r="C59" s="32"/>
      <c r="D59" s="33" t="s">
        <v>142</v>
      </c>
      <c r="E59" s="34">
        <v>12195739</v>
      </c>
      <c r="F59" s="35">
        <v>12195739</v>
      </c>
      <c r="G59" s="35">
        <v>0</v>
      </c>
      <c r="H59" s="35">
        <v>0</v>
      </c>
      <c r="I59" s="35">
        <v>0</v>
      </c>
      <c r="J59" s="34">
        <v>0</v>
      </c>
      <c r="K59" s="35">
        <v>0</v>
      </c>
      <c r="L59" s="35">
        <v>0</v>
      </c>
      <c r="M59" s="35">
        <v>0</v>
      </c>
      <c r="N59" s="35">
        <v>0</v>
      </c>
      <c r="O59" s="35">
        <v>0</v>
      </c>
      <c r="P59" s="35">
        <v>0</v>
      </c>
      <c r="Q59" s="34">
        <f t="shared" si="0"/>
        <v>12195739</v>
      </c>
    </row>
    <row r="60" spans="1:17" ht="12.75">
      <c r="A60" s="31"/>
      <c r="B60" s="30" t="s">
        <v>143</v>
      </c>
      <c r="C60" s="32"/>
      <c r="D60" s="36" t="s">
        <v>144</v>
      </c>
      <c r="E60" s="34">
        <v>12195739</v>
      </c>
      <c r="F60" s="35">
        <v>12195739</v>
      </c>
      <c r="G60" s="35">
        <v>0</v>
      </c>
      <c r="H60" s="35">
        <v>0</v>
      </c>
      <c r="I60" s="35">
        <v>0</v>
      </c>
      <c r="J60" s="34">
        <v>0</v>
      </c>
      <c r="K60" s="35">
        <v>0</v>
      </c>
      <c r="L60" s="35">
        <v>0</v>
      </c>
      <c r="M60" s="35">
        <v>0</v>
      </c>
      <c r="N60" s="35">
        <v>0</v>
      </c>
      <c r="O60" s="35">
        <v>0</v>
      </c>
      <c r="P60" s="35">
        <v>0</v>
      </c>
      <c r="Q60" s="34">
        <f t="shared" si="0"/>
        <v>12195739</v>
      </c>
    </row>
    <row r="61" spans="1:17" ht="12.75">
      <c r="A61" s="25"/>
      <c r="B61" s="37" t="s">
        <v>145</v>
      </c>
      <c r="C61" s="38" t="s">
        <v>146</v>
      </c>
      <c r="D61" s="39" t="s">
        <v>147</v>
      </c>
      <c r="E61" s="40">
        <v>12195739</v>
      </c>
      <c r="F61" s="41">
        <v>12195739</v>
      </c>
      <c r="G61" s="41">
        <v>0</v>
      </c>
      <c r="H61" s="41">
        <v>0</v>
      </c>
      <c r="I61" s="41">
        <v>0</v>
      </c>
      <c r="J61" s="40">
        <v>0</v>
      </c>
      <c r="K61" s="41">
        <v>0</v>
      </c>
      <c r="L61" s="41">
        <v>0</v>
      </c>
      <c r="M61" s="41">
        <v>0</v>
      </c>
      <c r="N61" s="41">
        <v>0</v>
      </c>
      <c r="O61" s="41">
        <v>0</v>
      </c>
      <c r="P61" s="41">
        <v>0</v>
      </c>
      <c r="Q61" s="40">
        <f t="shared" si="0"/>
        <v>12195739</v>
      </c>
    </row>
    <row r="62" spans="1:17" ht="12.75">
      <c r="A62" s="55"/>
      <c r="B62" s="56" t="s">
        <v>148</v>
      </c>
      <c r="C62" s="57"/>
      <c r="D62" s="58" t="s">
        <v>3</v>
      </c>
      <c r="E62" s="34">
        <v>49326150</v>
      </c>
      <c r="F62" s="34">
        <v>49326150</v>
      </c>
      <c r="G62" s="34">
        <v>-6523721</v>
      </c>
      <c r="H62" s="34">
        <v>-1641906</v>
      </c>
      <c r="I62" s="34">
        <v>0</v>
      </c>
      <c r="J62" s="34">
        <v>0</v>
      </c>
      <c r="K62" s="34">
        <v>0</v>
      </c>
      <c r="L62" s="34">
        <v>0</v>
      </c>
      <c r="M62" s="34">
        <v>0</v>
      </c>
      <c r="N62" s="34">
        <v>0</v>
      </c>
      <c r="O62" s="34">
        <v>0</v>
      </c>
      <c r="P62" s="34">
        <v>0</v>
      </c>
      <c r="Q62" s="34">
        <f t="shared" si="0"/>
        <v>49326150</v>
      </c>
    </row>
    <row r="65" spans="2:9" s="21" customFormat="1" ht="15.75">
      <c r="B65" s="59" t="s">
        <v>16</v>
      </c>
      <c r="I65" s="59" t="s">
        <v>17</v>
      </c>
    </row>
  </sheetData>
  <sheetProtection/>
  <mergeCells count="29">
    <mergeCell ref="L1:Q1"/>
    <mergeCell ref="L2:Q2"/>
    <mergeCell ref="M3:Q3"/>
    <mergeCell ref="M4:Q4"/>
    <mergeCell ref="O11:O13"/>
    <mergeCell ref="Q9:Q13"/>
    <mergeCell ref="O10:P10"/>
    <mergeCell ref="G11:G13"/>
    <mergeCell ref="H11:H13"/>
    <mergeCell ref="N10:N13"/>
    <mergeCell ref="E10:E13"/>
    <mergeCell ref="F10:F13"/>
    <mergeCell ref="G10:H10"/>
    <mergeCell ref="A6:P6"/>
    <mergeCell ref="A7:P7"/>
    <mergeCell ref="A9:A13"/>
    <mergeCell ref="B9:B13"/>
    <mergeCell ref="C9:C13"/>
    <mergeCell ref="D9:D11"/>
    <mergeCell ref="E9:I9"/>
    <mergeCell ref="D12:D13"/>
    <mergeCell ref="P12:P13"/>
    <mergeCell ref="J9:P9"/>
    <mergeCell ref="J10:J13"/>
    <mergeCell ref="K10:K13"/>
    <mergeCell ref="L10:M10"/>
    <mergeCell ref="I10:I13"/>
    <mergeCell ref="L11:L13"/>
    <mergeCell ref="M11:M13"/>
  </mergeCells>
  <printOptions/>
  <pageMargins left="0.3937007874015748" right="0.3937007874015748" top="0.7874015748031497" bottom="0.3937007874015748" header="0" footer="0"/>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O62"/>
  <sheetViews>
    <sheetView showZeros="0" zoomScale="75" zoomScaleNormal="75" zoomScaleSheetLayoutView="65" zoomScalePageLayoutView="0" workbookViewId="0" topLeftCell="A41">
      <selection activeCell="H4" sqref="H4"/>
    </sheetView>
  </sheetViews>
  <sheetFormatPr defaultColWidth="9.00390625" defaultRowHeight="12.75"/>
  <cols>
    <col min="1" max="1" width="4.625" style="60" customWidth="1"/>
    <col min="2" max="2" width="27.00390625" style="60" customWidth="1"/>
    <col min="3" max="3" width="6.25390625" style="60" hidden="1" customWidth="1"/>
    <col min="4" max="4" width="12.375" style="60" customWidth="1"/>
    <col min="5" max="5" width="18.125" style="60" hidden="1" customWidth="1"/>
    <col min="6" max="6" width="17.625" style="60" hidden="1" customWidth="1"/>
    <col min="7" max="7" width="15.125" style="60" customWidth="1"/>
    <col min="8" max="8" width="14.875" style="60" customWidth="1"/>
    <col min="9" max="9" width="11.25390625" style="60" hidden="1" customWidth="1"/>
    <col min="10" max="10" width="13.125" style="60" customWidth="1"/>
    <col min="11" max="11" width="14.00390625" style="60" customWidth="1"/>
    <col min="12" max="12" width="14.875" style="60" hidden="1" customWidth="1"/>
    <col min="13" max="13" width="12.125" style="60" customWidth="1"/>
    <col min="14" max="14" width="14.125" style="60" customWidth="1"/>
    <col min="15" max="15" width="15.375" style="60" customWidth="1"/>
    <col min="16" max="16" width="9.125" style="60" customWidth="1"/>
    <col min="17" max="17" width="14.75390625" style="60" bestFit="1" customWidth="1"/>
    <col min="18" max="16384" width="9.125" style="60" customWidth="1"/>
  </cols>
  <sheetData>
    <row r="1" ht="15.75">
      <c r="O1" s="61" t="s">
        <v>149</v>
      </c>
    </row>
    <row r="2" ht="15.75">
      <c r="O2" s="61" t="s">
        <v>24</v>
      </c>
    </row>
    <row r="3" ht="15.75">
      <c r="O3" s="61" t="s">
        <v>150</v>
      </c>
    </row>
    <row r="4" spans="13:15" ht="15.75">
      <c r="M4" s="62"/>
      <c r="O4" s="61" t="s">
        <v>26</v>
      </c>
    </row>
    <row r="6" spans="1:15" s="63" customFormat="1" ht="78.75" customHeight="1">
      <c r="A6" s="153" t="s">
        <v>151</v>
      </c>
      <c r="B6" s="153"/>
      <c r="C6" s="153"/>
      <c r="D6" s="153"/>
      <c r="E6" s="153"/>
      <c r="F6" s="153"/>
      <c r="G6" s="153"/>
      <c r="H6" s="153"/>
      <c r="I6" s="153"/>
      <c r="J6" s="153"/>
      <c r="K6" s="153"/>
      <c r="L6" s="153"/>
      <c r="M6" s="153"/>
      <c r="N6" s="153"/>
      <c r="O6" s="153"/>
    </row>
    <row r="7" spans="1:15" s="64" customFormat="1" ht="15.75">
      <c r="A7" s="150" t="s">
        <v>152</v>
      </c>
      <c r="B7" s="149" t="s">
        <v>153</v>
      </c>
      <c r="C7" s="151" t="s">
        <v>154</v>
      </c>
      <c r="D7" s="150" t="s">
        <v>213</v>
      </c>
      <c r="E7" s="152" t="s">
        <v>155</v>
      </c>
      <c r="F7" s="152"/>
      <c r="G7" s="152"/>
      <c r="H7" s="152"/>
      <c r="I7" s="149" t="s">
        <v>156</v>
      </c>
      <c r="J7" s="149"/>
      <c r="K7" s="149"/>
      <c r="L7" s="149"/>
      <c r="M7" s="149"/>
      <c r="N7" s="149"/>
      <c r="O7" s="155" t="s">
        <v>157</v>
      </c>
    </row>
    <row r="8" spans="1:15" ht="19.5" customHeight="1">
      <c r="A8" s="150"/>
      <c r="B8" s="149"/>
      <c r="C8" s="151"/>
      <c r="D8" s="150"/>
      <c r="E8" s="148" t="s">
        <v>158</v>
      </c>
      <c r="F8" s="148" t="s">
        <v>159</v>
      </c>
      <c r="G8" s="150" t="s">
        <v>214</v>
      </c>
      <c r="H8" s="150" t="s">
        <v>215</v>
      </c>
      <c r="I8" s="148" t="s">
        <v>160</v>
      </c>
      <c r="J8" s="156" t="s">
        <v>216</v>
      </c>
      <c r="K8" s="156" t="s">
        <v>217</v>
      </c>
      <c r="L8" s="65"/>
      <c r="M8" s="66" t="s">
        <v>161</v>
      </c>
      <c r="N8" s="154" t="s">
        <v>218</v>
      </c>
      <c r="O8" s="155"/>
    </row>
    <row r="9" spans="1:15" ht="24" customHeight="1">
      <c r="A9" s="150"/>
      <c r="B9" s="149"/>
      <c r="C9" s="151"/>
      <c r="D9" s="150"/>
      <c r="E9" s="148"/>
      <c r="F9" s="148"/>
      <c r="G9" s="150"/>
      <c r="H9" s="150"/>
      <c r="I9" s="148"/>
      <c r="J9" s="156"/>
      <c r="K9" s="156"/>
      <c r="L9" s="65"/>
      <c r="M9" s="67">
        <v>62.771</v>
      </c>
      <c r="N9" s="154"/>
      <c r="O9" s="155"/>
    </row>
    <row r="10" spans="1:15" s="70" customFormat="1" ht="32.25" customHeight="1">
      <c r="A10" s="150"/>
      <c r="B10" s="149"/>
      <c r="C10" s="151"/>
      <c r="D10" s="150"/>
      <c r="E10" s="148"/>
      <c r="F10" s="148"/>
      <c r="G10" s="150"/>
      <c r="H10" s="150"/>
      <c r="I10" s="148"/>
      <c r="J10" s="156"/>
      <c r="K10" s="156"/>
      <c r="L10" s="68" t="s">
        <v>162</v>
      </c>
      <c r="M10" s="69" t="s">
        <v>219</v>
      </c>
      <c r="N10" s="154"/>
      <c r="O10" s="155"/>
    </row>
    <row r="11" spans="1:15" s="79" customFormat="1" ht="18.75">
      <c r="A11" s="71">
        <v>1</v>
      </c>
      <c r="B11" s="72" t="s">
        <v>163</v>
      </c>
      <c r="C11" s="73"/>
      <c r="D11" s="74">
        <v>1146</v>
      </c>
      <c r="E11" s="75"/>
      <c r="F11" s="76"/>
      <c r="G11" s="77">
        <v>23</v>
      </c>
      <c r="H11" s="75">
        <v>206671</v>
      </c>
      <c r="I11" s="75">
        <f aca="true" t="shared" si="0" ref="I11:I31">D11</f>
        <v>1146</v>
      </c>
      <c r="J11" s="76"/>
      <c r="K11" s="76"/>
      <c r="L11" s="76">
        <v>0</v>
      </c>
      <c r="M11" s="76">
        <f aca="true" t="shared" si="1" ref="M11:M31">I11-J11+K11-L11</f>
        <v>1146</v>
      </c>
      <c r="N11" s="75">
        <v>71935</v>
      </c>
      <c r="O11" s="78">
        <f aca="true" t="shared" si="2" ref="O11:O31">N11+H11</f>
        <v>278606</v>
      </c>
    </row>
    <row r="12" spans="1:15" s="79" customFormat="1" ht="18.75">
      <c r="A12" s="71">
        <v>2</v>
      </c>
      <c r="B12" s="72" t="s">
        <v>164</v>
      </c>
      <c r="C12" s="73"/>
      <c r="D12" s="74">
        <v>788</v>
      </c>
      <c r="E12" s="75"/>
      <c r="F12" s="76"/>
      <c r="G12" s="77"/>
      <c r="H12" s="75">
        <v>0</v>
      </c>
      <c r="I12" s="75">
        <f t="shared" si="0"/>
        <v>788</v>
      </c>
      <c r="J12" s="76"/>
      <c r="K12" s="76"/>
      <c r="L12" s="75">
        <v>0</v>
      </c>
      <c r="M12" s="75">
        <f t="shared" si="1"/>
        <v>788</v>
      </c>
      <c r="N12" s="75">
        <v>49463</v>
      </c>
      <c r="O12" s="78">
        <f t="shared" si="2"/>
        <v>49463</v>
      </c>
    </row>
    <row r="13" spans="1:15" s="79" customFormat="1" ht="18.75">
      <c r="A13" s="71">
        <v>3</v>
      </c>
      <c r="B13" s="72" t="s">
        <v>165</v>
      </c>
      <c r="C13" s="73"/>
      <c r="D13" s="74">
        <v>1031</v>
      </c>
      <c r="E13" s="75"/>
      <c r="F13" s="76"/>
      <c r="G13" s="77">
        <v>34</v>
      </c>
      <c r="H13" s="75">
        <v>305514</v>
      </c>
      <c r="I13" s="75">
        <f t="shared" si="0"/>
        <v>1031</v>
      </c>
      <c r="J13" s="74">
        <v>1031</v>
      </c>
      <c r="K13" s="76"/>
      <c r="L13" s="75">
        <v>0</v>
      </c>
      <c r="M13" s="75">
        <f t="shared" si="1"/>
        <v>0</v>
      </c>
      <c r="N13" s="75">
        <v>0</v>
      </c>
      <c r="O13" s="78">
        <f t="shared" si="2"/>
        <v>305514</v>
      </c>
    </row>
    <row r="14" spans="1:15" s="79" customFormat="1" ht="18.75">
      <c r="A14" s="71">
        <v>4</v>
      </c>
      <c r="B14" s="72" t="s">
        <v>166</v>
      </c>
      <c r="C14" s="73"/>
      <c r="D14" s="74">
        <v>2321</v>
      </c>
      <c r="E14" s="75"/>
      <c r="F14" s="76"/>
      <c r="G14" s="77">
        <v>103</v>
      </c>
      <c r="H14" s="75">
        <v>925527</v>
      </c>
      <c r="I14" s="75">
        <f t="shared" si="0"/>
        <v>2321</v>
      </c>
      <c r="J14" s="76"/>
      <c r="K14" s="76"/>
      <c r="L14" s="75">
        <v>0</v>
      </c>
      <c r="M14" s="75">
        <f t="shared" si="1"/>
        <v>2321</v>
      </c>
      <c r="N14" s="75">
        <v>145691</v>
      </c>
      <c r="O14" s="78">
        <f t="shared" si="2"/>
        <v>1071218</v>
      </c>
    </row>
    <row r="15" spans="1:15" s="79" customFormat="1" ht="18.75">
      <c r="A15" s="71">
        <v>5</v>
      </c>
      <c r="B15" s="72" t="s">
        <v>167</v>
      </c>
      <c r="C15" s="73"/>
      <c r="D15" s="74">
        <v>528</v>
      </c>
      <c r="E15" s="75"/>
      <c r="F15" s="76"/>
      <c r="G15" s="77"/>
      <c r="H15" s="75">
        <v>0</v>
      </c>
      <c r="I15" s="75">
        <f t="shared" si="0"/>
        <v>528</v>
      </c>
      <c r="J15" s="76"/>
      <c r="K15" s="74">
        <v>1031</v>
      </c>
      <c r="L15" s="75">
        <v>0</v>
      </c>
      <c r="M15" s="75">
        <f t="shared" si="1"/>
        <v>1559</v>
      </c>
      <c r="N15" s="75">
        <v>97860</v>
      </c>
      <c r="O15" s="78">
        <f t="shared" si="2"/>
        <v>97860</v>
      </c>
    </row>
    <row r="16" spans="1:15" s="79" customFormat="1" ht="18.75">
      <c r="A16" s="71">
        <v>6</v>
      </c>
      <c r="B16" s="72" t="s">
        <v>168</v>
      </c>
      <c r="C16" s="73"/>
      <c r="D16" s="74">
        <v>1143</v>
      </c>
      <c r="E16" s="75"/>
      <c r="F16" s="76"/>
      <c r="G16" s="77">
        <v>42</v>
      </c>
      <c r="H16" s="75">
        <v>377399</v>
      </c>
      <c r="I16" s="75">
        <f t="shared" si="0"/>
        <v>1143</v>
      </c>
      <c r="J16" s="76"/>
      <c r="K16" s="76"/>
      <c r="L16" s="75">
        <v>0</v>
      </c>
      <c r="M16" s="75">
        <f t="shared" si="1"/>
        <v>1143</v>
      </c>
      <c r="N16" s="75">
        <v>71747</v>
      </c>
      <c r="O16" s="78">
        <f t="shared" si="2"/>
        <v>449146</v>
      </c>
    </row>
    <row r="17" spans="1:15" s="79" customFormat="1" ht="18.75">
      <c r="A17" s="71">
        <v>7</v>
      </c>
      <c r="B17" s="72" t="s">
        <v>169</v>
      </c>
      <c r="C17" s="73"/>
      <c r="D17" s="74">
        <v>694</v>
      </c>
      <c r="E17" s="75"/>
      <c r="F17" s="76"/>
      <c r="G17" s="77">
        <v>30</v>
      </c>
      <c r="H17" s="75">
        <v>269571</v>
      </c>
      <c r="I17" s="75">
        <f t="shared" si="0"/>
        <v>694</v>
      </c>
      <c r="J17" s="76"/>
      <c r="K17" s="76"/>
      <c r="L17" s="75">
        <v>0</v>
      </c>
      <c r="M17" s="75">
        <f t="shared" si="1"/>
        <v>694</v>
      </c>
      <c r="N17" s="75">
        <v>43563</v>
      </c>
      <c r="O17" s="78">
        <f t="shared" si="2"/>
        <v>313134</v>
      </c>
    </row>
    <row r="18" spans="1:15" s="79" customFormat="1" ht="18.75">
      <c r="A18" s="71">
        <v>8</v>
      </c>
      <c r="B18" s="72" t="s">
        <v>170</v>
      </c>
      <c r="C18" s="73"/>
      <c r="D18" s="74">
        <v>1753</v>
      </c>
      <c r="E18" s="75"/>
      <c r="F18" s="76"/>
      <c r="G18" s="77">
        <v>25</v>
      </c>
      <c r="H18" s="75">
        <v>224643</v>
      </c>
      <c r="I18" s="75">
        <f t="shared" si="0"/>
        <v>1753</v>
      </c>
      <c r="J18" s="76"/>
      <c r="K18" s="76"/>
      <c r="L18" s="75">
        <v>0</v>
      </c>
      <c r="M18" s="75">
        <f t="shared" si="1"/>
        <v>1753</v>
      </c>
      <c r="N18" s="75">
        <v>110037</v>
      </c>
      <c r="O18" s="78">
        <f t="shared" si="2"/>
        <v>334680</v>
      </c>
    </row>
    <row r="19" spans="1:15" s="79" customFormat="1" ht="18.75">
      <c r="A19" s="71">
        <v>9</v>
      </c>
      <c r="B19" s="72" t="s">
        <v>171</v>
      </c>
      <c r="C19" s="73"/>
      <c r="D19" s="74">
        <v>2686</v>
      </c>
      <c r="E19" s="75"/>
      <c r="F19" s="76"/>
      <c r="G19" s="77">
        <v>112</v>
      </c>
      <c r="H19" s="75">
        <v>1006398</v>
      </c>
      <c r="I19" s="75">
        <f t="shared" si="0"/>
        <v>2686</v>
      </c>
      <c r="J19" s="76"/>
      <c r="K19" s="76"/>
      <c r="L19" s="75">
        <v>0</v>
      </c>
      <c r="M19" s="75">
        <f t="shared" si="1"/>
        <v>2686</v>
      </c>
      <c r="N19" s="75">
        <v>168602</v>
      </c>
      <c r="O19" s="78">
        <f t="shared" si="2"/>
        <v>1175000</v>
      </c>
    </row>
    <row r="20" spans="1:15" s="79" customFormat="1" ht="18.75">
      <c r="A20" s="71">
        <v>10</v>
      </c>
      <c r="B20" s="72" t="s">
        <v>172</v>
      </c>
      <c r="C20" s="73"/>
      <c r="D20" s="74">
        <v>2785</v>
      </c>
      <c r="E20" s="75"/>
      <c r="F20" s="76"/>
      <c r="G20" s="77">
        <f>45+42+17</f>
        <v>104</v>
      </c>
      <c r="H20" s="75">
        <v>934513</v>
      </c>
      <c r="I20" s="75">
        <f t="shared" si="0"/>
        <v>2785</v>
      </c>
      <c r="J20" s="76"/>
      <c r="K20" s="76"/>
      <c r="L20" s="75">
        <v>0</v>
      </c>
      <c r="M20" s="75">
        <f t="shared" si="1"/>
        <v>2785</v>
      </c>
      <c r="N20" s="75">
        <v>174817</v>
      </c>
      <c r="O20" s="78">
        <f t="shared" si="2"/>
        <v>1109330</v>
      </c>
    </row>
    <row r="21" spans="1:15" s="79" customFormat="1" ht="18.75">
      <c r="A21" s="71">
        <v>11</v>
      </c>
      <c r="B21" s="72" t="s">
        <v>173</v>
      </c>
      <c r="C21" s="73"/>
      <c r="D21" s="74">
        <v>639</v>
      </c>
      <c r="E21" s="75"/>
      <c r="F21" s="76"/>
      <c r="G21" s="77">
        <v>25</v>
      </c>
      <c r="H21" s="75">
        <v>224643</v>
      </c>
      <c r="I21" s="75">
        <f t="shared" si="0"/>
        <v>639</v>
      </c>
      <c r="J21" s="76"/>
      <c r="K21" s="76"/>
      <c r="L21" s="75">
        <v>0</v>
      </c>
      <c r="M21" s="75">
        <f t="shared" si="1"/>
        <v>639</v>
      </c>
      <c r="N21" s="75">
        <v>40111</v>
      </c>
      <c r="O21" s="78">
        <f t="shared" si="2"/>
        <v>264754</v>
      </c>
    </row>
    <row r="22" spans="1:15" s="79" customFormat="1" ht="18.75">
      <c r="A22" s="71">
        <v>12</v>
      </c>
      <c r="B22" s="72" t="s">
        <v>174</v>
      </c>
      <c r="C22" s="73"/>
      <c r="D22" s="74">
        <v>1427</v>
      </c>
      <c r="E22" s="75"/>
      <c r="F22" s="76"/>
      <c r="G22" s="77">
        <v>62</v>
      </c>
      <c r="H22" s="75">
        <v>557113</v>
      </c>
      <c r="I22" s="75">
        <f t="shared" si="0"/>
        <v>1427</v>
      </c>
      <c r="J22" s="76"/>
      <c r="K22" s="76"/>
      <c r="L22" s="75">
        <v>0</v>
      </c>
      <c r="M22" s="75">
        <f t="shared" si="1"/>
        <v>1427</v>
      </c>
      <c r="N22" s="75">
        <v>89574</v>
      </c>
      <c r="O22" s="78">
        <f t="shared" si="2"/>
        <v>646687</v>
      </c>
    </row>
    <row r="23" spans="1:15" s="79" customFormat="1" ht="18.75">
      <c r="A23" s="71">
        <v>13</v>
      </c>
      <c r="B23" s="72" t="s">
        <v>175</v>
      </c>
      <c r="C23" s="73"/>
      <c r="D23" s="74">
        <v>1333</v>
      </c>
      <c r="E23" s="75"/>
      <c r="F23" s="76"/>
      <c r="G23" s="77">
        <f>15+23</f>
        <v>38</v>
      </c>
      <c r="H23" s="75">
        <v>341457</v>
      </c>
      <c r="I23" s="75">
        <f t="shared" si="0"/>
        <v>1333</v>
      </c>
      <c r="J23" s="76"/>
      <c r="K23" s="76"/>
      <c r="L23" s="75">
        <v>0</v>
      </c>
      <c r="M23" s="75">
        <f t="shared" si="1"/>
        <v>1333</v>
      </c>
      <c r="N23" s="75">
        <v>83673</v>
      </c>
      <c r="O23" s="78">
        <f t="shared" si="2"/>
        <v>425130</v>
      </c>
    </row>
    <row r="24" spans="1:15" s="79" customFormat="1" ht="18.75">
      <c r="A24" s="71">
        <v>14</v>
      </c>
      <c r="B24" s="72" t="s">
        <v>176</v>
      </c>
      <c r="C24" s="73"/>
      <c r="D24" s="74">
        <v>1814</v>
      </c>
      <c r="E24" s="75"/>
      <c r="F24" s="76"/>
      <c r="G24" s="77"/>
      <c r="H24" s="75">
        <v>0</v>
      </c>
      <c r="I24" s="75">
        <f t="shared" si="0"/>
        <v>1814</v>
      </c>
      <c r="J24" s="76"/>
      <c r="K24" s="76"/>
      <c r="L24" s="75">
        <v>0</v>
      </c>
      <c r="M24" s="75">
        <f t="shared" si="1"/>
        <v>1814</v>
      </c>
      <c r="N24" s="75">
        <v>113866</v>
      </c>
      <c r="O24" s="78">
        <f t="shared" si="2"/>
        <v>113866</v>
      </c>
    </row>
    <row r="25" spans="1:15" s="79" customFormat="1" ht="18.75">
      <c r="A25" s="71">
        <v>15</v>
      </c>
      <c r="B25" s="72" t="s">
        <v>177</v>
      </c>
      <c r="C25" s="73"/>
      <c r="D25" s="74">
        <v>1145</v>
      </c>
      <c r="E25" s="75"/>
      <c r="F25" s="76"/>
      <c r="G25" s="77"/>
      <c r="H25" s="75">
        <v>0</v>
      </c>
      <c r="I25" s="75">
        <f t="shared" si="0"/>
        <v>1145</v>
      </c>
      <c r="J25" s="76"/>
      <c r="K25" s="76"/>
      <c r="L25" s="75">
        <v>0</v>
      </c>
      <c r="M25" s="75">
        <f t="shared" si="1"/>
        <v>1145</v>
      </c>
      <c r="N25" s="75">
        <v>71873</v>
      </c>
      <c r="O25" s="78">
        <f t="shared" si="2"/>
        <v>71873</v>
      </c>
    </row>
    <row r="26" spans="1:15" s="79" customFormat="1" ht="18.75">
      <c r="A26" s="71">
        <v>16</v>
      </c>
      <c r="B26" s="72" t="s">
        <v>178</v>
      </c>
      <c r="C26" s="73"/>
      <c r="D26" s="74">
        <v>953</v>
      </c>
      <c r="E26" s="75"/>
      <c r="F26" s="76"/>
      <c r="G26" s="77">
        <f>23+20</f>
        <v>43</v>
      </c>
      <c r="H26" s="75">
        <v>386385</v>
      </c>
      <c r="I26" s="75">
        <f t="shared" si="0"/>
        <v>953</v>
      </c>
      <c r="J26" s="76"/>
      <c r="K26" s="76"/>
      <c r="L26" s="75">
        <v>0</v>
      </c>
      <c r="M26" s="75">
        <f t="shared" si="1"/>
        <v>953</v>
      </c>
      <c r="N26" s="75">
        <v>59821</v>
      </c>
      <c r="O26" s="78">
        <f t="shared" si="2"/>
        <v>446206</v>
      </c>
    </row>
    <row r="27" spans="1:15" s="79" customFormat="1" ht="18.75">
      <c r="A27" s="71">
        <v>17</v>
      </c>
      <c r="B27" s="72" t="s">
        <v>179</v>
      </c>
      <c r="C27" s="73"/>
      <c r="D27" s="74">
        <v>721</v>
      </c>
      <c r="E27" s="75"/>
      <c r="F27" s="76"/>
      <c r="G27" s="77">
        <v>18</v>
      </c>
      <c r="H27" s="75">
        <v>161743</v>
      </c>
      <c r="I27" s="75">
        <f t="shared" si="0"/>
        <v>721</v>
      </c>
      <c r="J27" s="76"/>
      <c r="K27" s="76"/>
      <c r="L27" s="75">
        <v>0</v>
      </c>
      <c r="M27" s="75">
        <f t="shared" si="1"/>
        <v>721</v>
      </c>
      <c r="N27" s="75">
        <v>45258</v>
      </c>
      <c r="O27" s="78">
        <f t="shared" si="2"/>
        <v>207001</v>
      </c>
    </row>
    <row r="28" spans="1:15" s="79" customFormat="1" ht="18.75">
      <c r="A28" s="71">
        <v>18</v>
      </c>
      <c r="B28" s="72" t="s">
        <v>180</v>
      </c>
      <c r="C28" s="73"/>
      <c r="D28" s="74">
        <v>1341</v>
      </c>
      <c r="E28" s="75"/>
      <c r="F28" s="76"/>
      <c r="G28" s="77">
        <f>25+24</f>
        <v>49</v>
      </c>
      <c r="H28" s="75">
        <v>440299</v>
      </c>
      <c r="I28" s="75">
        <f t="shared" si="0"/>
        <v>1341</v>
      </c>
      <c r="J28" s="76"/>
      <c r="K28" s="76"/>
      <c r="L28" s="75">
        <v>0</v>
      </c>
      <c r="M28" s="75">
        <f t="shared" si="1"/>
        <v>1341</v>
      </c>
      <c r="N28" s="75">
        <v>84176</v>
      </c>
      <c r="O28" s="78">
        <f t="shared" si="2"/>
        <v>524475</v>
      </c>
    </row>
    <row r="29" spans="1:15" s="79" customFormat="1" ht="18.75">
      <c r="A29" s="71">
        <v>19</v>
      </c>
      <c r="B29" s="72" t="s">
        <v>181</v>
      </c>
      <c r="C29" s="73"/>
      <c r="D29" s="74">
        <v>1742</v>
      </c>
      <c r="E29" s="75"/>
      <c r="F29" s="76"/>
      <c r="G29" s="77">
        <v>85</v>
      </c>
      <c r="H29" s="75">
        <v>763789</v>
      </c>
      <c r="I29" s="75">
        <f t="shared" si="0"/>
        <v>1742</v>
      </c>
      <c r="J29" s="76"/>
      <c r="K29" s="76"/>
      <c r="L29" s="75">
        <v>0</v>
      </c>
      <c r="M29" s="75">
        <f t="shared" si="1"/>
        <v>1742</v>
      </c>
      <c r="N29" s="75">
        <v>109339</v>
      </c>
      <c r="O29" s="78">
        <f t="shared" si="2"/>
        <v>873128</v>
      </c>
    </row>
    <row r="30" spans="1:15" s="79" customFormat="1" ht="18.75">
      <c r="A30" s="71">
        <v>20</v>
      </c>
      <c r="B30" s="72" t="s">
        <v>182</v>
      </c>
      <c r="C30" s="73"/>
      <c r="D30" s="74">
        <v>891</v>
      </c>
      <c r="E30" s="75"/>
      <c r="F30" s="76"/>
      <c r="G30" s="77"/>
      <c r="H30" s="75">
        <v>0</v>
      </c>
      <c r="I30" s="75">
        <f t="shared" si="0"/>
        <v>891</v>
      </c>
      <c r="J30" s="76"/>
      <c r="K30" s="76"/>
      <c r="L30" s="75">
        <v>0</v>
      </c>
      <c r="M30" s="75">
        <f t="shared" si="1"/>
        <v>891</v>
      </c>
      <c r="N30" s="75">
        <v>55929</v>
      </c>
      <c r="O30" s="78">
        <f t="shared" si="2"/>
        <v>55929</v>
      </c>
    </row>
    <row r="31" spans="1:15" s="79" customFormat="1" ht="18.75">
      <c r="A31" s="71">
        <v>21</v>
      </c>
      <c r="B31" s="72" t="s">
        <v>183</v>
      </c>
      <c r="C31" s="80">
        <v>1</v>
      </c>
      <c r="D31" s="74">
        <v>10438</v>
      </c>
      <c r="E31" s="81"/>
      <c r="F31" s="76"/>
      <c r="G31" s="77">
        <v>340</v>
      </c>
      <c r="H31" s="75">
        <v>3055138</v>
      </c>
      <c r="I31" s="75">
        <f t="shared" si="0"/>
        <v>10438</v>
      </c>
      <c r="J31" s="74">
        <f>I31/2</f>
        <v>5219</v>
      </c>
      <c r="K31" s="76"/>
      <c r="L31" s="75"/>
      <c r="M31" s="75">
        <f t="shared" si="1"/>
        <v>5219</v>
      </c>
      <c r="N31" s="75">
        <v>327601</v>
      </c>
      <c r="O31" s="78">
        <f t="shared" si="2"/>
        <v>3382739</v>
      </c>
    </row>
    <row r="32" spans="1:15" s="84" customFormat="1" ht="19.5">
      <c r="A32" s="147" t="s">
        <v>35</v>
      </c>
      <c r="B32" s="147"/>
      <c r="C32" s="82"/>
      <c r="D32" s="83">
        <f aca="true" t="shared" si="3" ref="D32:O32">SUM(D11:D31)</f>
        <v>37319</v>
      </c>
      <c r="E32" s="83">
        <f t="shared" si="3"/>
        <v>0</v>
      </c>
      <c r="F32" s="83">
        <f t="shared" si="3"/>
        <v>0</v>
      </c>
      <c r="G32" s="83">
        <f t="shared" si="3"/>
        <v>1133</v>
      </c>
      <c r="H32" s="83">
        <f>SUM(H11:H31)</f>
        <v>10180803</v>
      </c>
      <c r="I32" s="83">
        <f t="shared" si="3"/>
        <v>37319</v>
      </c>
      <c r="J32" s="83">
        <f>SUM(J11:J31)</f>
        <v>6250</v>
      </c>
      <c r="K32" s="83">
        <f t="shared" si="3"/>
        <v>1031</v>
      </c>
      <c r="L32" s="83">
        <f t="shared" si="3"/>
        <v>0</v>
      </c>
      <c r="M32" s="83">
        <f t="shared" si="3"/>
        <v>32100</v>
      </c>
      <c r="N32" s="83">
        <f>SUM(N11:N31)</f>
        <v>2014936</v>
      </c>
      <c r="O32" s="83">
        <f t="shared" si="3"/>
        <v>12195739</v>
      </c>
    </row>
    <row r="33" spans="1:15" s="86" customFormat="1" ht="18.75" hidden="1">
      <c r="A33" s="146" t="s">
        <v>184</v>
      </c>
      <c r="B33" s="146"/>
      <c r="C33" s="72"/>
      <c r="D33" s="74">
        <f aca="true" t="shared" si="4" ref="D33:O33">SUMPRODUCT($C11:$C31,D11:D31)</f>
        <v>10438</v>
      </c>
      <c r="E33" s="74">
        <f t="shared" si="4"/>
        <v>0</v>
      </c>
      <c r="F33" s="74">
        <f t="shared" si="4"/>
        <v>0</v>
      </c>
      <c r="G33" s="85">
        <f t="shared" si="4"/>
        <v>340</v>
      </c>
      <c r="H33" s="74">
        <f t="shared" si="4"/>
        <v>3055138</v>
      </c>
      <c r="I33" s="74">
        <f t="shared" si="4"/>
        <v>10438</v>
      </c>
      <c r="J33" s="85">
        <f t="shared" si="4"/>
        <v>5219</v>
      </c>
      <c r="K33" s="85">
        <f t="shared" si="4"/>
        <v>0</v>
      </c>
      <c r="L33" s="74">
        <f t="shared" si="4"/>
        <v>0</v>
      </c>
      <c r="M33" s="74">
        <f t="shared" si="4"/>
        <v>5219</v>
      </c>
      <c r="N33" s="74">
        <f t="shared" si="4"/>
        <v>327601</v>
      </c>
      <c r="O33" s="74">
        <f t="shared" si="4"/>
        <v>3382739</v>
      </c>
    </row>
    <row r="34" spans="1:15" s="86" customFormat="1" ht="18.75" hidden="1">
      <c r="A34" s="146" t="s">
        <v>185</v>
      </c>
      <c r="B34" s="146"/>
      <c r="C34" s="72"/>
      <c r="D34" s="87">
        <f aca="true" t="shared" si="5" ref="D34:M34">D32-D33</f>
        <v>26881</v>
      </c>
      <c r="E34" s="88">
        <f t="shared" si="5"/>
        <v>0</v>
      </c>
      <c r="F34" s="88">
        <f t="shared" si="5"/>
        <v>0</v>
      </c>
      <c r="G34" s="73">
        <f t="shared" si="5"/>
        <v>793</v>
      </c>
      <c r="H34" s="88">
        <f t="shared" si="5"/>
        <v>7125665</v>
      </c>
      <c r="I34" s="89">
        <f t="shared" si="5"/>
        <v>26881</v>
      </c>
      <c r="J34" s="90">
        <f t="shared" si="5"/>
        <v>1031</v>
      </c>
      <c r="K34" s="90">
        <f t="shared" si="5"/>
        <v>1031</v>
      </c>
      <c r="L34" s="89">
        <f t="shared" si="5"/>
        <v>0</v>
      </c>
      <c r="M34" s="89">
        <f t="shared" si="5"/>
        <v>26881</v>
      </c>
      <c r="N34" s="89">
        <f>ROUND(SUM(N11:N30),0)</f>
        <v>1687335</v>
      </c>
      <c r="O34" s="75">
        <f>SUM(O11:O30)</f>
        <v>8813000</v>
      </c>
    </row>
    <row r="35" spans="4:14" ht="12.75">
      <c r="D35" s="91"/>
      <c r="H35" s="91"/>
      <c r="L35" s="92"/>
      <c r="N35" s="93"/>
    </row>
    <row r="36" spans="1:12" ht="18.75">
      <c r="A36" s="94" t="s">
        <v>186</v>
      </c>
      <c r="B36" s="86" t="s">
        <v>187</v>
      </c>
      <c r="D36" s="91"/>
      <c r="H36" s="91"/>
      <c r="L36" s="92"/>
    </row>
    <row r="37" spans="1:12" ht="18.75">
      <c r="A37" s="94"/>
      <c r="B37" s="86" t="s">
        <v>188</v>
      </c>
      <c r="D37" s="91"/>
      <c r="H37" s="91"/>
      <c r="L37" s="92"/>
    </row>
    <row r="38" spans="2:12" s="86" customFormat="1" ht="18.75">
      <c r="B38" s="86" t="s">
        <v>189</v>
      </c>
      <c r="D38" s="95"/>
      <c r="L38" s="96"/>
    </row>
    <row r="39" spans="2:12" s="86" customFormat="1" ht="18.75">
      <c r="B39" s="86" t="s">
        <v>190</v>
      </c>
      <c r="D39" s="95"/>
      <c r="L39" s="96"/>
    </row>
    <row r="40" spans="2:12" s="86" customFormat="1" ht="18.75">
      <c r="B40" s="86" t="s">
        <v>191</v>
      </c>
      <c r="D40" s="95"/>
      <c r="L40" s="96"/>
    </row>
    <row r="41" spans="2:12" s="86" customFormat="1" ht="18.75">
      <c r="B41" s="86" t="s">
        <v>192</v>
      </c>
      <c r="D41" s="95"/>
      <c r="L41" s="96"/>
    </row>
    <row r="42" spans="1:12" s="86" customFormat="1" ht="18.75">
      <c r="A42" s="94" t="s">
        <v>193</v>
      </c>
      <c r="B42" s="86" t="s">
        <v>194</v>
      </c>
      <c r="D42" s="95"/>
      <c r="L42" s="96"/>
    </row>
    <row r="43" spans="1:12" s="86" customFormat="1" ht="18.75">
      <c r="A43" s="94"/>
      <c r="B43" s="86" t="s">
        <v>195</v>
      </c>
      <c r="D43" s="95"/>
      <c r="L43" s="96"/>
    </row>
    <row r="44" spans="1:12" s="86" customFormat="1" ht="18.75">
      <c r="A44" s="94"/>
      <c r="B44" s="86" t="s">
        <v>196</v>
      </c>
      <c r="D44" s="95"/>
      <c r="L44" s="96"/>
    </row>
    <row r="45" spans="1:12" s="86" customFormat="1" ht="18.75">
      <c r="A45" s="94"/>
      <c r="B45" s="86" t="s">
        <v>197</v>
      </c>
      <c r="D45" s="95"/>
      <c r="L45" s="96"/>
    </row>
    <row r="46" spans="2:12" s="97" customFormat="1" ht="18.75">
      <c r="B46" s="86" t="s">
        <v>198</v>
      </c>
      <c r="D46" s="98"/>
      <c r="L46" s="99"/>
    </row>
    <row r="47" spans="2:12" s="97" customFormat="1" ht="18.75">
      <c r="B47" s="86" t="s">
        <v>199</v>
      </c>
      <c r="D47" s="98"/>
      <c r="L47" s="99"/>
    </row>
    <row r="48" spans="2:12" s="86" customFormat="1" ht="18.75">
      <c r="B48" s="86" t="s">
        <v>200</v>
      </c>
      <c r="D48" s="95"/>
      <c r="L48" s="96"/>
    </row>
    <row r="49" spans="2:12" s="86" customFormat="1" ht="18.75">
      <c r="B49" s="86" t="s">
        <v>201</v>
      </c>
      <c r="D49" s="95"/>
      <c r="L49" s="96"/>
    </row>
    <row r="50" spans="2:12" s="86" customFormat="1" ht="18.75">
      <c r="B50" s="86" t="s">
        <v>202</v>
      </c>
      <c r="D50" s="95"/>
      <c r="L50" s="96"/>
    </row>
    <row r="51" s="86" customFormat="1" ht="18.75">
      <c r="B51" s="86" t="s">
        <v>203</v>
      </c>
    </row>
    <row r="52" s="86" customFormat="1" ht="18.75">
      <c r="B52" s="86" t="s">
        <v>204</v>
      </c>
    </row>
    <row r="53" s="86" customFormat="1" ht="18.75">
      <c r="B53" s="86" t="s">
        <v>205</v>
      </c>
    </row>
    <row r="54" s="86" customFormat="1" ht="18.75">
      <c r="B54" s="86" t="s">
        <v>206</v>
      </c>
    </row>
    <row r="55" s="86" customFormat="1" ht="18.75">
      <c r="B55" s="86" t="s">
        <v>207</v>
      </c>
    </row>
    <row r="56" ht="18.75">
      <c r="B56" s="86" t="s">
        <v>198</v>
      </c>
    </row>
    <row r="57" ht="18.75">
      <c r="B57" s="86" t="s">
        <v>208</v>
      </c>
    </row>
    <row r="58" ht="18.75">
      <c r="B58" s="86" t="s">
        <v>209</v>
      </c>
    </row>
    <row r="59" spans="1:2" ht="18.75">
      <c r="A59" s="94" t="s">
        <v>210</v>
      </c>
      <c r="B59" s="86" t="s">
        <v>211</v>
      </c>
    </row>
    <row r="60" ht="18.75">
      <c r="B60" s="86" t="s">
        <v>212</v>
      </c>
    </row>
    <row r="61" ht="18.75">
      <c r="B61" s="86"/>
    </row>
    <row r="62" spans="2:10" s="86" customFormat="1" ht="18.75">
      <c r="B62" s="100" t="s">
        <v>16</v>
      </c>
      <c r="J62" s="100" t="s">
        <v>17</v>
      </c>
    </row>
  </sheetData>
  <sheetProtection/>
  <mergeCells count="19">
    <mergeCell ref="A6:O6"/>
    <mergeCell ref="D7:D10"/>
    <mergeCell ref="N8:N10"/>
    <mergeCell ref="O7:O10"/>
    <mergeCell ref="K8:K10"/>
    <mergeCell ref="I8:I10"/>
    <mergeCell ref="J8:J10"/>
    <mergeCell ref="H8:H10"/>
    <mergeCell ref="I7:N7"/>
    <mergeCell ref="A34:B34"/>
    <mergeCell ref="A32:B32"/>
    <mergeCell ref="F8:F10"/>
    <mergeCell ref="B7:B10"/>
    <mergeCell ref="A7:A10"/>
    <mergeCell ref="E8:E10"/>
    <mergeCell ref="A33:B33"/>
    <mergeCell ref="C7:C10"/>
    <mergeCell ref="E7:H7"/>
    <mergeCell ref="G8:G10"/>
  </mergeCells>
  <printOptions/>
  <pageMargins left="0.7874015748031497" right="0.3937007874015748" top="0.7874015748031497" bottom="0.7874015748031497" header="0" footer="0"/>
  <pageSetup fitToWidth="4"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1:J35"/>
  <sheetViews>
    <sheetView tabSelected="1" zoomScale="75" zoomScaleNormal="75" zoomScalePageLayoutView="0" workbookViewId="0" topLeftCell="A1">
      <selection activeCell="G35" sqref="G35"/>
    </sheetView>
  </sheetViews>
  <sheetFormatPr defaultColWidth="9.00390625" defaultRowHeight="12.75"/>
  <cols>
    <col min="1" max="1" width="16.125" style="101" customWidth="1"/>
    <col min="2" max="2" width="18.25390625" style="101" customWidth="1"/>
    <col min="3" max="3" width="53.875" style="101" customWidth="1"/>
    <col min="4" max="4" width="18.875" style="101" hidden="1" customWidth="1"/>
    <col min="5" max="5" width="29.00390625" style="101" hidden="1" customWidth="1"/>
    <col min="6" max="6" width="22.125" style="101" hidden="1" customWidth="1"/>
    <col min="7" max="7" width="20.25390625" style="101" customWidth="1"/>
    <col min="8" max="9" width="9.125" style="101" customWidth="1"/>
    <col min="10" max="10" width="9.25390625" style="101" bestFit="1" customWidth="1"/>
    <col min="11" max="16384" width="9.125" style="101" customWidth="1"/>
  </cols>
  <sheetData>
    <row r="1" spans="3:8" ht="15.75" customHeight="1">
      <c r="C1" s="159" t="s">
        <v>220</v>
      </c>
      <c r="D1" s="159"/>
      <c r="E1" s="159"/>
      <c r="F1" s="159"/>
      <c r="G1" s="159"/>
      <c r="H1" s="102"/>
    </row>
    <row r="2" spans="3:8" ht="15.75">
      <c r="C2" s="159" t="s">
        <v>24</v>
      </c>
      <c r="D2" s="159"/>
      <c r="E2" s="159"/>
      <c r="F2" s="159"/>
      <c r="G2" s="159"/>
      <c r="H2" s="103"/>
    </row>
    <row r="3" spans="3:8" ht="15.75">
      <c r="C3" s="159" t="s">
        <v>25</v>
      </c>
      <c r="D3" s="159"/>
      <c r="E3" s="159"/>
      <c r="F3" s="159"/>
      <c r="G3" s="159"/>
      <c r="H3" s="103"/>
    </row>
    <row r="4" spans="3:8" ht="15.75">
      <c r="C4" s="159" t="s">
        <v>26</v>
      </c>
      <c r="D4" s="159"/>
      <c r="E4" s="159"/>
      <c r="F4" s="159"/>
      <c r="G4" s="159"/>
      <c r="H4" s="103"/>
    </row>
    <row r="5" spans="4:8" ht="15.75">
      <c r="D5" s="104"/>
      <c r="E5" s="103"/>
      <c r="F5" s="103"/>
      <c r="G5" s="103"/>
      <c r="H5" s="103"/>
    </row>
    <row r="6" spans="1:7" ht="42.75" customHeight="1">
      <c r="A6" s="161" t="s">
        <v>221</v>
      </c>
      <c r="B6" s="161"/>
      <c r="C6" s="161"/>
      <c r="D6" s="161"/>
      <c r="E6" s="161"/>
      <c r="F6" s="161"/>
      <c r="G6" s="161"/>
    </row>
    <row r="7" spans="1:7" s="106" customFormat="1" ht="15.75">
      <c r="A7" s="105"/>
      <c r="B7" s="105"/>
      <c r="C7" s="105"/>
      <c r="D7" s="105"/>
      <c r="E7" s="105"/>
      <c r="F7" s="105"/>
      <c r="G7" s="105"/>
    </row>
    <row r="8" spans="1:7" ht="18.75">
      <c r="A8" s="107"/>
      <c r="B8" s="107"/>
      <c r="C8" s="107"/>
      <c r="D8" s="107"/>
      <c r="E8" s="107"/>
      <c r="F8" s="107"/>
      <c r="G8" s="108" t="s">
        <v>0</v>
      </c>
    </row>
    <row r="9" spans="1:7" ht="15.75" customHeight="1">
      <c r="A9" s="162" t="s">
        <v>222</v>
      </c>
      <c r="B9" s="157" t="s">
        <v>223</v>
      </c>
      <c r="C9" s="157" t="s">
        <v>224</v>
      </c>
      <c r="D9" s="109"/>
      <c r="E9" s="109"/>
      <c r="F9" s="109"/>
      <c r="G9" s="160" t="s">
        <v>225</v>
      </c>
    </row>
    <row r="10" spans="1:7" ht="67.5" customHeight="1">
      <c r="A10" s="162"/>
      <c r="B10" s="158"/>
      <c r="C10" s="158"/>
      <c r="D10" s="110"/>
      <c r="E10" s="110"/>
      <c r="F10" s="110"/>
      <c r="G10" s="160"/>
    </row>
    <row r="11" spans="1:10" ht="18.75">
      <c r="A11" s="111">
        <v>17313301000</v>
      </c>
      <c r="B11" s="112" t="s">
        <v>226</v>
      </c>
      <c r="C11" s="113">
        <v>3382739</v>
      </c>
      <c r="D11" s="114"/>
      <c r="E11" s="115"/>
      <c r="F11" s="114"/>
      <c r="G11" s="116">
        <f>SUM(C11:F11)</f>
        <v>3382739</v>
      </c>
      <c r="J11" s="117"/>
    </row>
    <row r="12" spans="1:7" ht="18.75">
      <c r="A12" s="118">
        <v>17313501000</v>
      </c>
      <c r="B12" s="119" t="s">
        <v>227</v>
      </c>
      <c r="C12" s="113">
        <v>278606</v>
      </c>
      <c r="D12" s="120"/>
      <c r="E12" s="115"/>
      <c r="F12" s="121"/>
      <c r="G12" s="116">
        <f aca="true" t="shared" si="0" ref="G12:G31">SUM(C12:F12)</f>
        <v>278606</v>
      </c>
    </row>
    <row r="13" spans="1:7" ht="18.75">
      <c r="A13" s="118">
        <v>17313502000</v>
      </c>
      <c r="B13" s="119" t="s">
        <v>228</v>
      </c>
      <c r="C13" s="113">
        <v>49463</v>
      </c>
      <c r="D13" s="120"/>
      <c r="E13" s="115"/>
      <c r="F13" s="121"/>
      <c r="G13" s="116">
        <f t="shared" si="0"/>
        <v>49463</v>
      </c>
    </row>
    <row r="14" spans="1:7" ht="18.75">
      <c r="A14" s="118">
        <v>17313503000</v>
      </c>
      <c r="B14" s="112" t="s">
        <v>229</v>
      </c>
      <c r="C14" s="113">
        <v>305514</v>
      </c>
      <c r="D14" s="120"/>
      <c r="E14" s="115"/>
      <c r="F14" s="121"/>
      <c r="G14" s="116">
        <f t="shared" si="0"/>
        <v>305514</v>
      </c>
    </row>
    <row r="15" spans="1:7" ht="18.75">
      <c r="A15" s="118">
        <v>17313504000</v>
      </c>
      <c r="B15" s="112" t="s">
        <v>230</v>
      </c>
      <c r="C15" s="113">
        <v>1071218</v>
      </c>
      <c r="D15" s="120"/>
      <c r="E15" s="115"/>
      <c r="F15" s="121"/>
      <c r="G15" s="116">
        <f t="shared" si="0"/>
        <v>1071218</v>
      </c>
    </row>
    <row r="16" spans="1:7" ht="18.75">
      <c r="A16" s="118">
        <v>17313505000</v>
      </c>
      <c r="B16" s="112" t="s">
        <v>231</v>
      </c>
      <c r="C16" s="113">
        <v>97860</v>
      </c>
      <c r="D16" s="120"/>
      <c r="E16" s="115"/>
      <c r="F16" s="121"/>
      <c r="G16" s="116">
        <f t="shared" si="0"/>
        <v>97860</v>
      </c>
    </row>
    <row r="17" spans="1:7" ht="18.75">
      <c r="A17" s="118">
        <v>17313506000</v>
      </c>
      <c r="B17" s="112" t="s">
        <v>232</v>
      </c>
      <c r="C17" s="113">
        <v>449146</v>
      </c>
      <c r="D17" s="120"/>
      <c r="E17" s="115"/>
      <c r="F17" s="121"/>
      <c r="G17" s="116">
        <f t="shared" si="0"/>
        <v>449146</v>
      </c>
    </row>
    <row r="18" spans="1:7" ht="18.75">
      <c r="A18" s="118">
        <v>17313507000</v>
      </c>
      <c r="B18" s="112" t="s">
        <v>233</v>
      </c>
      <c r="C18" s="113">
        <v>313134</v>
      </c>
      <c r="D18" s="120"/>
      <c r="E18" s="115"/>
      <c r="F18" s="121"/>
      <c r="G18" s="116">
        <f t="shared" si="0"/>
        <v>313134</v>
      </c>
    </row>
    <row r="19" spans="1:7" ht="18.75">
      <c r="A19" s="118">
        <v>17313508000</v>
      </c>
      <c r="B19" s="112" t="s">
        <v>234</v>
      </c>
      <c r="C19" s="113">
        <v>334680</v>
      </c>
      <c r="D19" s="120"/>
      <c r="E19" s="115"/>
      <c r="F19" s="121"/>
      <c r="G19" s="116">
        <f t="shared" si="0"/>
        <v>334680</v>
      </c>
    </row>
    <row r="20" spans="1:7" ht="18.75">
      <c r="A20" s="118">
        <v>17313509000</v>
      </c>
      <c r="B20" s="112" t="s">
        <v>235</v>
      </c>
      <c r="C20" s="113">
        <v>1175000</v>
      </c>
      <c r="D20" s="120"/>
      <c r="E20" s="115"/>
      <c r="F20" s="121"/>
      <c r="G20" s="116">
        <f t="shared" si="0"/>
        <v>1175000</v>
      </c>
    </row>
    <row r="21" spans="1:7" ht="18.75">
      <c r="A21" s="118">
        <v>17313510000</v>
      </c>
      <c r="B21" s="112" t="s">
        <v>236</v>
      </c>
      <c r="C21" s="113">
        <v>1109330</v>
      </c>
      <c r="D21" s="120"/>
      <c r="E21" s="115"/>
      <c r="F21" s="121"/>
      <c r="G21" s="116">
        <f t="shared" si="0"/>
        <v>1109330</v>
      </c>
    </row>
    <row r="22" spans="1:7" ht="18.75">
      <c r="A22" s="118">
        <v>17313511000</v>
      </c>
      <c r="B22" s="112" t="s">
        <v>237</v>
      </c>
      <c r="C22" s="113">
        <v>264754</v>
      </c>
      <c r="D22" s="120"/>
      <c r="E22" s="115"/>
      <c r="F22" s="121"/>
      <c r="G22" s="116">
        <f t="shared" si="0"/>
        <v>264754</v>
      </c>
    </row>
    <row r="23" spans="1:7" ht="18.75">
      <c r="A23" s="118">
        <v>17313512000</v>
      </c>
      <c r="B23" s="112" t="s">
        <v>238</v>
      </c>
      <c r="C23" s="113">
        <v>646687</v>
      </c>
      <c r="D23" s="120"/>
      <c r="E23" s="115"/>
      <c r="F23" s="121"/>
      <c r="G23" s="116">
        <f t="shared" si="0"/>
        <v>646687</v>
      </c>
    </row>
    <row r="24" spans="1:7" ht="18.75">
      <c r="A24" s="118">
        <v>17313513000</v>
      </c>
      <c r="B24" s="112" t="s">
        <v>239</v>
      </c>
      <c r="C24" s="113">
        <v>425130</v>
      </c>
      <c r="D24" s="120"/>
      <c r="E24" s="115"/>
      <c r="F24" s="121"/>
      <c r="G24" s="116">
        <f t="shared" si="0"/>
        <v>425130</v>
      </c>
    </row>
    <row r="25" spans="1:7" ht="18.75">
      <c r="A25" s="118">
        <v>17313514000</v>
      </c>
      <c r="B25" s="112" t="s">
        <v>240</v>
      </c>
      <c r="C25" s="113">
        <v>113866</v>
      </c>
      <c r="D25" s="120"/>
      <c r="E25" s="115"/>
      <c r="F25" s="121"/>
      <c r="G25" s="116">
        <f t="shared" si="0"/>
        <v>113866</v>
      </c>
    </row>
    <row r="26" spans="1:7" ht="18.75">
      <c r="A26" s="118">
        <v>17313515000</v>
      </c>
      <c r="B26" s="112" t="s">
        <v>241</v>
      </c>
      <c r="C26" s="113">
        <v>71873</v>
      </c>
      <c r="D26" s="120"/>
      <c r="E26" s="115"/>
      <c r="F26" s="121"/>
      <c r="G26" s="116">
        <f t="shared" si="0"/>
        <v>71873</v>
      </c>
    </row>
    <row r="27" spans="1:7" ht="18.75">
      <c r="A27" s="118">
        <v>17313516000</v>
      </c>
      <c r="B27" s="112" t="s">
        <v>242</v>
      </c>
      <c r="C27" s="113">
        <v>446206</v>
      </c>
      <c r="D27" s="120"/>
      <c r="E27" s="115"/>
      <c r="F27" s="121"/>
      <c r="G27" s="116">
        <f t="shared" si="0"/>
        <v>446206</v>
      </c>
    </row>
    <row r="28" spans="1:7" ht="18.75">
      <c r="A28" s="118">
        <v>17313517000</v>
      </c>
      <c r="B28" s="112" t="s">
        <v>243</v>
      </c>
      <c r="C28" s="113">
        <v>207001</v>
      </c>
      <c r="D28" s="120"/>
      <c r="E28" s="115"/>
      <c r="F28" s="121"/>
      <c r="G28" s="116">
        <f t="shared" si="0"/>
        <v>207001</v>
      </c>
    </row>
    <row r="29" spans="1:7" ht="18.75">
      <c r="A29" s="118">
        <v>17313518000</v>
      </c>
      <c r="B29" s="112" t="s">
        <v>244</v>
      </c>
      <c r="C29" s="113">
        <v>524475</v>
      </c>
      <c r="D29" s="120"/>
      <c r="E29" s="115"/>
      <c r="F29" s="121"/>
      <c r="G29" s="116">
        <f t="shared" si="0"/>
        <v>524475</v>
      </c>
    </row>
    <row r="30" spans="1:7" ht="18.75">
      <c r="A30" s="118">
        <v>17313519000</v>
      </c>
      <c r="B30" s="112" t="s">
        <v>245</v>
      </c>
      <c r="C30" s="113">
        <v>873128</v>
      </c>
      <c r="D30" s="120"/>
      <c r="E30" s="115"/>
      <c r="F30" s="121"/>
      <c r="G30" s="116">
        <f t="shared" si="0"/>
        <v>873128</v>
      </c>
    </row>
    <row r="31" spans="1:7" ht="18.75">
      <c r="A31" s="118">
        <v>17313520000</v>
      </c>
      <c r="B31" s="112" t="s">
        <v>246</v>
      </c>
      <c r="C31" s="113">
        <v>55929</v>
      </c>
      <c r="D31" s="120"/>
      <c r="E31" s="115"/>
      <c r="F31" s="121"/>
      <c r="G31" s="116">
        <f t="shared" si="0"/>
        <v>55929</v>
      </c>
    </row>
    <row r="32" spans="1:7" s="125" customFormat="1" ht="18.75">
      <c r="A32" s="122"/>
      <c r="B32" s="123" t="s">
        <v>247</v>
      </c>
      <c r="C32" s="124">
        <f>SUM(C11:C31)</f>
        <v>12195739</v>
      </c>
      <c r="D32" s="116">
        <f>SUM(D11:D31)</f>
        <v>0</v>
      </c>
      <c r="E32" s="116">
        <f>SUM(E11:E31)</f>
        <v>0</v>
      </c>
      <c r="F32" s="116">
        <f>SUM(F11:F31)</f>
        <v>0</v>
      </c>
      <c r="G32" s="116">
        <f>SUM(G11:G31)</f>
        <v>12195739</v>
      </c>
    </row>
    <row r="34" s="125" customFormat="1" ht="14.25"/>
    <row r="35" spans="2:7" ht="18.75">
      <c r="B35" s="126" t="s">
        <v>16</v>
      </c>
      <c r="C35" s="127"/>
      <c r="D35" s="128" t="s">
        <v>248</v>
      </c>
      <c r="E35" s="129" t="s">
        <v>248</v>
      </c>
      <c r="G35" s="126" t="s">
        <v>249</v>
      </c>
    </row>
  </sheetData>
  <sheetProtection/>
  <mergeCells count="9">
    <mergeCell ref="C9:C10"/>
    <mergeCell ref="C1:G1"/>
    <mergeCell ref="C2:G2"/>
    <mergeCell ref="C3:G3"/>
    <mergeCell ref="C4:G4"/>
    <mergeCell ref="G9:G10"/>
    <mergeCell ref="A6:G6"/>
    <mergeCell ref="A9:A10"/>
    <mergeCell ref="B9:B10"/>
  </mergeCells>
  <printOptions/>
  <pageMargins left="0.88" right="0.42" top="0.8661417322834646" bottom="0.4724409448818898"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dc:creator>
  <cp:keywords/>
  <dc:description/>
  <cp:lastModifiedBy>Admin</cp:lastModifiedBy>
  <cp:lastPrinted>2016-01-03T18:33:51Z</cp:lastPrinted>
  <dcterms:created xsi:type="dcterms:W3CDTF">2016-01-03T17:47:18Z</dcterms:created>
  <dcterms:modified xsi:type="dcterms:W3CDTF">2016-01-15T16:18:45Z</dcterms:modified>
  <cp:category/>
  <cp:version/>
  <cp:contentType/>
  <cp:contentStatus/>
</cp:coreProperties>
</file>