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6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  <sheet name="Лист1 (7)" sheetId="7" r:id="rId7"/>
  </sheets>
  <definedNames>
    <definedName name="_xlnm.Print_Titles" localSheetId="5">'Лист1 (6)'!$8:$9</definedName>
    <definedName name="_xlnm.Print_Titles" localSheetId="6">'Лист1 (7)'!$8:$9</definedName>
    <definedName name="_xlnm.Print_Area" localSheetId="5">'Лист1 (6)'!$A$1:$G$25</definedName>
    <definedName name="_xlnm.Print_Area" localSheetId="6">'Лист1 (7)'!$A$1:$G$41</definedName>
  </definedNames>
  <calcPr fullCalcOnLoad="1"/>
</workbook>
</file>

<file path=xl/sharedStrings.xml><?xml version="1.0" encoding="utf-8"?>
<sst xmlns="http://schemas.openxmlformats.org/spreadsheetml/2006/main" count="412" uniqueCount="215">
  <si>
    <t>Додаток 1</t>
  </si>
  <si>
    <t>До рішення районної ради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</si>
  <si>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</si>
  <si>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</si>
  <si>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</si>
  <si>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</si>
  <si>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</si>
  <si>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</si>
  <si>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</si>
  <si>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</si>
  <si>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</si>
  <si>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оплату праці працівників бюджетних установ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</si>
  <si>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</si>
  <si>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</si>
  <si>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Інші субвенції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</si>
  <si>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</si>
  <si>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</si>
  <si>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>Заступник голови ради</t>
  </si>
  <si>
    <t>П.В.Ковальчук</t>
  </si>
  <si>
    <t>(грн.)</t>
  </si>
  <si>
    <t>Зміни до доходів Радивилівського районного бюджету на 2012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</si>
  <si>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</si>
  <si>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від 15.06.2012 № 295</t>
  </si>
  <si>
    <t>Додаток 2</t>
  </si>
  <si>
    <t>Зміни до видатків Радивилівського районного бюджету на 2012 рік</t>
  </si>
  <si>
    <t>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</si>
  <si>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</si>
  <si>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</si>
  <si>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</si>
  <si>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</si>
  <si>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</si>
  <si>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</si>
  <si>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</si>
  <si>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</si>
  <si>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</si>
  <si>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</si>
  <si>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</si>
  <si>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</si>
  <si>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</si>
  <si>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</si>
  <si>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</si>
  <si>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</si>
  <si>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</si>
  <si>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</si>
  <si>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070303</t>
  </si>
  <si>
    <t>Дитячі будинки (в т. ч. сімейного типу, прийомні сім`ї) 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</si>
  <si>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</si>
  <si>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</si>
  <si>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</si>
  <si>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</si>
  <si>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</si>
  <si>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</si>
  <si>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</si>
  <si>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</si>
  <si>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081002</t>
  </si>
  <si>
    <t>Інші заходи по охороні здоров`я </t>
  </si>
  <si>
    <t>081007</t>
  </si>
  <si>
    <t>Програми і централізовані заходи боротьби з туберкульозом </t>
  </si>
  <si>
    <t>090000</t>
  </si>
  <si>
    <t>Соціальний захист та соціальне забезпечення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</si>
  <si>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</si>
  <si>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</si>
  <si>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</si>
  <si>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</si>
  <si>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</si>
  <si>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</si>
  <si>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</si>
  <si>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</si>
  <si>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</si>
  <si>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</si>
  <si>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090401</t>
  </si>
  <si>
    <t>Державна соціальна допомога малозабезпеченим сім`ям </t>
  </si>
  <si>
    <t>091101</t>
  </si>
  <si>
    <t>Утримання центрів соціальних служб для сім`ї, дітей та молоді </t>
  </si>
  <si>
    <t>091204</t>
  </si>
  <si>
    <t>Територіальні центри соціального обслуговування (надання соціальних послуг) </t>
  </si>
  <si>
    <t>091300</t>
  </si>
  <si>
    <t>Державна соціальна допомога інвалідам з дитинства та дітям-інвалідам </t>
  </si>
  <si>
    <t>100000</t>
  </si>
  <si>
    <t>Житлово-комунальне господарство </t>
  </si>
  <si>
    <t>100202</t>
  </si>
  <si>
    <t>Водопровідно-каналізаційне господарство </t>
  </si>
  <si>
    <t>110000</t>
  </si>
  <si>
    <t>Культура і мистецтво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</si>
  <si>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</si>
  <si>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</si>
  <si>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</si>
  <si>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</si>
  <si>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</si>
  <si>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</si>
  <si>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</si>
  <si>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</si>
  <si>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120201</t>
  </si>
  <si>
    <t>Періодичні видання (газети та журнали) </t>
  </si>
  <si>
    <t>130000</t>
  </si>
  <si>
    <t>Фізична культура і спорт </t>
  </si>
  <si>
    <t>130106</t>
  </si>
  <si>
    <t>Проведення навчально-тренувальних зборів і змагань з неолімпійських видів спорту </t>
  </si>
  <si>
    <t>130107</t>
  </si>
  <si>
    <t>Утримання та навчально-тренувальна робота дитячо-юнацьких спортивних шкіл </t>
  </si>
  <si>
    <t>200000</t>
  </si>
  <si>
    <t>Охорона навколишнього природного середовища та ядерна безпека </t>
  </si>
  <si>
    <t>200700</t>
  </si>
  <si>
    <t>Інші природоохоронні заходи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</si>
  <si>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</si>
  <si>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</si>
  <si>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</si>
  <si>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</si>
  <si>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</si>
  <si>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</si>
  <si>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</si>
  <si>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Між бюджетні трансферти</t>
  </si>
  <si>
    <t>Субвенції</t>
  </si>
  <si>
    <t>250380</t>
  </si>
  <si>
    <t>Всього видатків</t>
  </si>
  <si>
    <t>Додаток 3</t>
  </si>
  <si>
    <t>Зміни до розподілу видатків Радивилівського районного бюджету на 2012 рік</t>
  </si>
  <si>
    <t>за головними розпорядниками коштів</t>
  </si>
  <si>
    <t>Код типової відомчої класифікації видатків</t>
  </si>
  <si>
    <t>Назва головного розпорядника коштів</t>
  </si>
  <si>
    <t>01</t>
  </si>
  <si>
    <t>Районна рада</t>
  </si>
  <si>
    <t>03</t>
  </si>
  <si>
    <t>Районна державна адміністрація</t>
  </si>
  <si>
    <t>10</t>
  </si>
  <si>
    <t>Відділ освіти районної державної адміністрації</t>
  </si>
  <si>
    <t>14</t>
  </si>
  <si>
    <t>Відділ охорони здоров'я районної державної адміністрації</t>
  </si>
  <si>
    <t>15</t>
  </si>
  <si>
    <t>Управління праці та соціального захисту населення районної державної адміністрації</t>
  </si>
  <si>
    <t>24</t>
  </si>
  <si>
    <t>Відділ культури і туризму районної державної адміністрації</t>
  </si>
  <si>
    <t>76</t>
  </si>
  <si>
    <t>Фінансовий орган  (в частині  міжбюджетних трансфертів, резервного фонду)</t>
  </si>
  <si>
    <t>Додаток 4</t>
  </si>
  <si>
    <t xml:space="preserve">До рішення районної ради </t>
  </si>
  <si>
    <t>Зміни до показників міжбюджетних трансфертів
між Радивилівським районним бюджетом та іншими бюджетами на 2012 рік</t>
  </si>
  <si>
    <t>Код бюджету</t>
  </si>
  <si>
    <t>Найменування адміністративно-територіальної одиниці</t>
  </si>
  <si>
    <t>Міжбюджетні трансферти</t>
  </si>
  <si>
    <t>Інша субвенція на утримання пожежних частин</t>
  </si>
  <si>
    <t>Інша субвенція на організацію щорічного конкурсу "Населений пункт найкращого благоустрою і підтримки громадського порядку" в області</t>
  </si>
  <si>
    <t>м.Радивилів</t>
  </si>
  <si>
    <t>Разом по бюджетах міст районного значення</t>
  </si>
  <si>
    <t>Башарівка</t>
  </si>
  <si>
    <t>Березини</t>
  </si>
  <si>
    <t>Боратин</t>
  </si>
  <si>
    <t>Бугаївка</t>
  </si>
  <si>
    <t>Добривода</t>
  </si>
  <si>
    <t>Дружба</t>
  </si>
  <si>
    <t>Жовтневе</t>
  </si>
  <si>
    <t>Іващуки</t>
  </si>
  <si>
    <t>Козин</t>
  </si>
  <si>
    <t>Крупець</t>
  </si>
  <si>
    <t>Михайлівка</t>
  </si>
  <si>
    <t>Немирівка</t>
  </si>
  <si>
    <t>Підзамче</t>
  </si>
  <si>
    <t>Пляшева</t>
  </si>
  <si>
    <t>Пустоівання</t>
  </si>
  <si>
    <t>Рідків</t>
  </si>
  <si>
    <t>Сестратин</t>
  </si>
  <si>
    <t>Ситно</t>
  </si>
  <si>
    <t>Теслугів</t>
  </si>
  <si>
    <t>Хотин</t>
  </si>
  <si>
    <t>Разом по бюджетах сіл</t>
  </si>
  <si>
    <t>ВСЬОГО</t>
  </si>
  <si>
    <t>Додаток 6</t>
  </si>
  <si>
    <t>Зміни до джерел фінансування Радивилівського районного бюджету на 2012 рік</t>
  </si>
  <si>
    <t>Назва</t>
  </si>
  <si>
    <t>Внутрішнє фінансування</t>
  </si>
  <si>
    <t>Фінансування за рахунок залишків коштів на рахунках бюджетних установ</t>
  </si>
  <si>
    <t>Передача коштів із загального до спеціального фонду бюджету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</si>
  <si>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</si>
  <si>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</si>
  <si>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</si>
  <si>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</si>
  <si>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</si>
  <si>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</si>
  <si>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</si>
  <si>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Додаток 7</t>
  </si>
  <si>
    <t>від 15.06.2012 року № 295</t>
  </si>
  <si>
    <t>Зміни до переліку об’єктів,
видатки на які у 2012 році будуть проводитися за рахунок коштів бюджету розвитку районного бюджету</t>
  </si>
  <si>
    <t>Код типової відомчої класифікації видатків місцевих бюджетів</t>
  </si>
  <si>
    <t>Назва об'єктів відповідно до проектно-кошторисної документації;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</si>
  <si>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</si>
  <si>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</si>
  <si>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</si>
  <si>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</si>
  <si>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Капітальні видатки, всього:</t>
  </si>
  <si>
    <t xml:space="preserve">Всього </t>
  </si>
  <si>
    <t>Додаток 8</t>
  </si>
  <si>
    <t>Зміни до переліку державних та регіональних галузевих програм по Радивилівському районному бюджету на 2012 рік</t>
  </si>
  <si>
    <t xml:space="preserve">Загальний фонд </t>
  </si>
  <si>
    <t xml:space="preserve">Спеціальний фонд </t>
  </si>
  <si>
    <t xml:space="preserve">Разом </t>
  </si>
  <si>
    <t>Код типової класифікації видатків та кредитування місцевих бюджетів</t>
  </si>
  <si>
    <t>Найменування програми</t>
  </si>
  <si>
    <t>Сума</t>
  </si>
  <si>
    <t>Про проект "Створення комплексної інноваційної системи збору, вивезення та первинної переробки побутових відходів в Радивилівському районні Рівненської області"</t>
  </si>
  <si>
    <t>Програма підтримки Радивилівської районної редакції проводового радіомовлення на 2011-2015 роки</t>
  </si>
  <si>
    <t>Програма підтримки Радивилівської районної газети "Прапор перемоги" на 2012-2016 роки</t>
  </si>
  <si>
    <t>Водопровідно-каналізаційне господарство</t>
  </si>
  <si>
    <t>Програма реформування і розвитку сільського комунального господарства Радивилівського району на 2011-2015 роки</t>
  </si>
  <si>
    <t>Інші видатки</t>
  </si>
  <si>
    <t>Про районну цільову соціальну програму розвитку цивільного захисту на 2010-2013 роки</t>
  </si>
  <si>
    <t>Iншi культурно-освiтнi заклади та заходи</t>
  </si>
  <si>
    <t>Програма розвитку культури Радивилівського району на 2011-2013 роки</t>
  </si>
  <si>
    <t>81002</t>
  </si>
  <si>
    <t>Iншi заходи по охоронi здоров`я</t>
  </si>
  <si>
    <t>Районна програма "Діти Рівненщини" 2011-2015рр.</t>
  </si>
  <si>
    <t>90412</t>
  </si>
  <si>
    <t>Iншi видатки на соціальний захист населення</t>
  </si>
  <si>
    <t>Районна програма "Ветеран" на 2012-2015 роки, в тому числі:</t>
  </si>
  <si>
    <t>надання одноразової грошової допомоги громадянам, які опинилися в скрутному матеріальному становищі</t>
  </si>
  <si>
    <t>підтримка ветеранських організацій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</si>
</sst>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&quot;грн.&quot;_-;\-* #,##0.0\ &quot;грн.&quot;_-;_-* &quot;-&quot;?\ &quot;грн.&quot;_-;_-@_-"/>
    <numFmt numFmtId="174" formatCode="_-* #,##0.0\ _г_р_н_._-;\-* #,##0.0\ _г_р_н_._-;_-* &quot;-&quot;?\ _г_р_н_._-;_-@_-"/>
    <numFmt numFmtId="175" formatCode="_-* #,##0.000\ _г_р_н_._-;\-* #,##0.000\ _г_р_н_._-;_-* &quot;-&quot;??\ _г_р_н_._-;_-@_-"/>
    <numFmt numFmtId="176" formatCode="_-* #,##0.0\ _г_р_н_._-;\-* #,##0.0\ _г_р_н_._-;_-* &quot;-&quot;??\ _г_р_н_._-;_-@_-"/>
    <numFmt numFmtId="177" formatCode="_-* #,##0\ _г_р_н_._-;\-* #,##0\ _г_р_н_._-;_-* &quot;-&quot;??\ _г_р_н_._-;_-@_-"/>
    <numFmt numFmtId="178" formatCode="#,##0.00\ _г_р_н_."/>
    <numFmt numFmtId="179" formatCode="#,##0.00\ &quot;грн.&quot;"/>
    <numFmt numFmtId="180" formatCode="#,##0.0\ _г_р_н_."/>
    <numFmt numFmtId="181" formatCode="#,##0\ _г_р_н_."/>
    <numFmt numFmtId="182" formatCode="_-* #,##0.00\ _г_р_н_._-;\-* #,##0.00\ _г_р_н_._-;_-* &quot;-&quot;?\ _г_р_н_._-;_-@_-"/>
    <numFmt numFmtId="183" formatCode="#,##0.0"/>
    <numFmt numFmtId="184" formatCode="_-* #,##0\ _г_р_н_._-;\-* #,##0\ _г_р_н_._-;_-* &quot;-&quot;?\ _г_р_н_._-;_-@_-"/>
    <numFmt numFmtId="185" formatCode="[$-422]d\ mmmm\ yyyy&quot; 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/>
    </xf>
    <xf numFmtId="4" fontId="2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vertical="center"/>
    </xf>
    <xf numFmtId="4" fontId="6" fillId="24" borderId="10" xfId="0" applyNumberFormat="1" applyFont="1" applyFill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right" vertical="center"/>
    </xf>
    <xf numFmtId="0" fontId="5" fillId="0" borderId="10" xfId="0" applyFont="1" applyBorder="1" applyAlignment="1" quotePrefix="1">
      <alignment horizontal="right" vertical="center"/>
    </xf>
    <xf numFmtId="0" fontId="6" fillId="24" borderId="10" xfId="0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0" fontId="26" fillId="0" borderId="0" xfId="54" applyFont="1">
      <alignment/>
      <protection/>
    </xf>
    <xf numFmtId="0" fontId="27" fillId="0" borderId="0" xfId="54" applyFont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30" fillId="0" borderId="11" xfId="54" applyFont="1" applyFill="1" applyBorder="1" applyAlignment="1">
      <alignment horizontal="right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6" fillId="0" borderId="12" xfId="54" applyFont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6" fillId="0" borderId="13" xfId="54" applyFont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26" fillId="0" borderId="13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14" xfId="54" applyFont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/>
      <protection/>
    </xf>
    <xf numFmtId="0" fontId="27" fillId="0" borderId="10" xfId="56" applyFont="1" applyFill="1" applyBorder="1">
      <alignment/>
      <protection/>
    </xf>
    <xf numFmtId="0" fontId="27" fillId="0" borderId="14" xfId="56" applyFont="1" applyFill="1" applyBorder="1" applyAlignment="1">
      <alignment/>
      <protection/>
    </xf>
    <xf numFmtId="3" fontId="26" fillId="0" borderId="14" xfId="54" applyNumberFormat="1" applyFont="1" applyFill="1" applyBorder="1" applyAlignment="1">
      <alignment vertical="center" wrapText="1"/>
      <protection/>
    </xf>
    <xf numFmtId="3" fontId="26" fillId="0" borderId="10" xfId="54" applyNumberFormat="1" applyFont="1" applyFill="1" applyBorder="1" applyAlignment="1">
      <alignment/>
      <protection/>
    </xf>
    <xf numFmtId="3" fontId="29" fillId="0" borderId="10" xfId="54" applyNumberFormat="1" applyFont="1" applyFill="1" applyBorder="1" applyAlignment="1">
      <alignment/>
      <protection/>
    </xf>
    <xf numFmtId="0" fontId="31" fillId="0" borderId="10" xfId="54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left" wrapText="1"/>
      <protection/>
    </xf>
    <xf numFmtId="3" fontId="32" fillId="0" borderId="10" xfId="56" applyNumberFormat="1" applyFont="1" applyFill="1" applyBorder="1" applyAlignment="1">
      <alignment/>
      <protection/>
    </xf>
    <xf numFmtId="0" fontId="31" fillId="0" borderId="10" xfId="54" applyFont="1" applyBorder="1" applyAlignment="1">
      <alignment horizontal="center"/>
      <protection/>
    </xf>
    <xf numFmtId="0" fontId="27" fillId="0" borderId="10" xfId="56" applyFont="1" applyBorder="1">
      <alignment/>
      <protection/>
    </xf>
    <xf numFmtId="0" fontId="27" fillId="0" borderId="10" xfId="56" applyFont="1" applyBorder="1" applyAlignment="1">
      <alignment/>
      <protection/>
    </xf>
    <xf numFmtId="3" fontId="27" fillId="0" borderId="10" xfId="56" applyNumberFormat="1" applyFont="1" applyFill="1" applyBorder="1" applyAlignment="1">
      <alignment/>
      <protection/>
    </xf>
    <xf numFmtId="0" fontId="27" fillId="0" borderId="10" xfId="56" applyFont="1" applyFill="1" applyBorder="1" applyAlignment="1">
      <alignment/>
      <protection/>
    </xf>
    <xf numFmtId="3" fontId="26" fillId="0" borderId="10" xfId="54" applyNumberFormat="1" applyFont="1" applyBorder="1" applyAlignment="1">
      <alignment/>
      <protection/>
    </xf>
    <xf numFmtId="0" fontId="29" fillId="0" borderId="0" xfId="54" applyFont="1">
      <alignment/>
      <protection/>
    </xf>
    <xf numFmtId="3" fontId="29" fillId="0" borderId="10" xfId="54" applyNumberFormat="1" applyFont="1" applyBorder="1" applyAlignment="1">
      <alignment/>
      <protection/>
    </xf>
    <xf numFmtId="0" fontId="31" fillId="0" borderId="10" xfId="54" applyFont="1" applyBorder="1" applyAlignment="1">
      <alignment horizontal="center" vertical="center"/>
      <protection/>
    </xf>
    <xf numFmtId="3" fontId="33" fillId="0" borderId="10" xfId="54" applyNumberFormat="1" applyFont="1" applyBorder="1" applyAlignment="1">
      <alignment/>
      <protection/>
    </xf>
    <xf numFmtId="0" fontId="34" fillId="0" borderId="10" xfId="54" applyFont="1" applyBorder="1">
      <alignment/>
      <protection/>
    </xf>
    <xf numFmtId="0" fontId="35" fillId="0" borderId="10" xfId="56" applyFont="1" applyFill="1" applyBorder="1" applyAlignment="1">
      <alignment wrapText="1"/>
      <protection/>
    </xf>
    <xf numFmtId="3" fontId="35" fillId="0" borderId="10" xfId="56" applyNumberFormat="1" applyFont="1" applyFill="1" applyBorder="1" applyAlignment="1">
      <alignment wrapText="1"/>
      <protection/>
    </xf>
    <xf numFmtId="3" fontId="29" fillId="0" borderId="0" xfId="54" applyNumberFormat="1" applyFont="1" applyFill="1" applyBorder="1">
      <alignment/>
      <protection/>
    </xf>
    <xf numFmtId="0" fontId="28" fillId="0" borderId="0" xfId="54" applyFont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7" fillId="0" borderId="10" xfId="0" applyFont="1" applyFill="1" applyBorder="1" applyAlignment="1">
      <alignment horizontal="justify" vertical="center" wrapText="1"/>
    </xf>
    <xf numFmtId="3" fontId="27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27" fillId="0" borderId="10" xfId="0" applyFont="1" applyFill="1" applyBorder="1" applyAlignment="1" quotePrefix="1">
      <alignment horizontal="right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35" fillId="0" borderId="10" xfId="0" applyFont="1" applyFill="1" applyBorder="1" applyAlignment="1" quotePrefix="1">
      <alignment horizontal="left"/>
    </xf>
    <xf numFmtId="0" fontId="27" fillId="0" borderId="10" xfId="0" applyFont="1" applyFill="1" applyBorder="1" applyAlignment="1">
      <alignment horizontal="right" vertical="top" wrapText="1"/>
    </xf>
    <xf numFmtId="0" fontId="35" fillId="0" borderId="10" xfId="0" applyFont="1" applyBorder="1" applyAlignment="1" quotePrefix="1">
      <alignment vertical="center"/>
    </xf>
    <xf numFmtId="0" fontId="35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 quotePrefix="1">
      <alignment vertical="center"/>
    </xf>
    <xf numFmtId="49" fontId="39" fillId="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5" fillId="0" borderId="1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9" fontId="38" fillId="0" borderId="10" xfId="0" applyNumberFormat="1" applyFont="1" applyFill="1" applyBorder="1" applyAlignment="1" quotePrefix="1">
      <alignment horizontal="right" vertical="top" wrapText="1"/>
    </xf>
    <xf numFmtId="0" fontId="27" fillId="0" borderId="10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35" fillId="0" borderId="0" xfId="0" applyFont="1" applyAlignment="1">
      <alignment horizontal="left"/>
    </xf>
    <xf numFmtId="3" fontId="27" fillId="0" borderId="0" xfId="0" applyNumberFormat="1" applyFont="1" applyAlignment="1">
      <alignment vertical="center"/>
    </xf>
    <xf numFmtId="0" fontId="27" fillId="0" borderId="0" xfId="55" applyFont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 applyAlignment="1">
      <alignment horizontal="right" wrapText="1"/>
      <protection/>
    </xf>
    <xf numFmtId="0" fontId="31" fillId="0" borderId="0" xfId="55" applyFont="1">
      <alignment/>
      <protection/>
    </xf>
    <xf numFmtId="0" fontId="35" fillId="0" borderId="0" xfId="55" applyFont="1" applyFill="1" applyBorder="1" applyAlignment="1">
      <alignment horizontal="right"/>
      <protection/>
    </xf>
    <xf numFmtId="0" fontId="27" fillId="0" borderId="0" xfId="55" applyFont="1" applyAlignment="1">
      <alignment horizontal="right" wrapText="1"/>
      <protection/>
    </xf>
    <xf numFmtId="0" fontId="27" fillId="0" borderId="0" xfId="55" applyFont="1" applyAlignment="1">
      <alignment vertical="center"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vertical="center"/>
      <protection/>
    </xf>
    <xf numFmtId="0" fontId="35" fillId="0" borderId="0" xfId="55" applyFont="1" applyAlignment="1">
      <alignment horizontal="center" vertical="center"/>
      <protection/>
    </xf>
    <xf numFmtId="0" fontId="35" fillId="0" borderId="0" xfId="55" applyFont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0" fontId="43" fillId="0" borderId="0" xfId="55" applyFont="1" applyAlignment="1">
      <alignment horizontal="right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/>
      <protection/>
    </xf>
    <xf numFmtId="49" fontId="35" fillId="25" borderId="10" xfId="55" applyNumberFormat="1" applyFont="1" applyFill="1" applyBorder="1" applyAlignment="1" applyProtection="1">
      <alignment horizontal="left" vertical="top" wrapText="1"/>
      <protection locked="0"/>
    </xf>
    <xf numFmtId="49" fontId="35" fillId="25" borderId="10" xfId="55" applyNumberFormat="1" applyFont="1" applyFill="1" applyBorder="1" applyAlignment="1" applyProtection="1">
      <alignment horizontal="center" vertical="top" wrapText="1"/>
      <protection locked="0"/>
    </xf>
    <xf numFmtId="49" fontId="35" fillId="25" borderId="10" xfId="55" applyNumberFormat="1" applyFont="1" applyFill="1" applyBorder="1" applyAlignment="1" applyProtection="1">
      <alignment horizontal="center" vertical="center" wrapText="1"/>
      <protection locked="0"/>
    </xf>
    <xf numFmtId="3" fontId="35" fillId="25" borderId="10" xfId="55" applyNumberFormat="1" applyFont="1" applyFill="1" applyBorder="1" applyAlignment="1">
      <alignment horizontal="right" vertical="center" wrapText="1"/>
      <protection/>
    </xf>
    <xf numFmtId="0" fontId="27" fillId="0" borderId="10" xfId="55" applyFont="1" applyFill="1" applyBorder="1" applyAlignment="1">
      <alignment horizontal="right" vertical="top" wrapText="1"/>
      <protection/>
    </xf>
    <xf numFmtId="0" fontId="38" fillId="0" borderId="10" xfId="55" applyFont="1" applyBorder="1" applyAlignment="1">
      <alignment horizontal="justify" vertical="top" wrapText="1"/>
      <protection/>
    </xf>
    <xf numFmtId="3" fontId="27" fillId="0" borderId="10" xfId="55" applyNumberFormat="1" applyFont="1" applyFill="1" applyBorder="1" applyAlignment="1">
      <alignment horizontal="justify" vertical="top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3" fontId="35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 applyFill="1">
      <alignment/>
      <protection/>
    </xf>
    <xf numFmtId="0" fontId="27" fillId="0" borderId="10" xfId="55" applyFont="1" applyFill="1" applyBorder="1" applyAlignment="1">
      <alignment horizontal="justify" vertical="top" wrapText="1"/>
      <protection/>
    </xf>
    <xf numFmtId="0" fontId="27" fillId="0" borderId="10" xfId="55" applyFont="1" applyFill="1" applyBorder="1" applyAlignment="1">
      <alignment horizontal="justify" vertical="center" wrapText="1"/>
      <protection/>
    </xf>
    <xf numFmtId="49" fontId="3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55" applyFont="1" applyFill="1" applyBorder="1" applyAlignment="1">
      <alignment horizontal="justify" vertical="center"/>
      <protection/>
    </xf>
    <xf numFmtId="49" fontId="27" fillId="0" borderId="10" xfId="55" applyNumberFormat="1" applyFont="1" applyFill="1" applyBorder="1" applyAlignment="1">
      <alignment horizontal="justify" vertical="top" wrapText="1"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35" fillId="0" borderId="10" xfId="55" applyNumberFormat="1" applyFont="1" applyFill="1" applyBorder="1" applyAlignment="1">
      <alignment horizontal="center" vertical="center" wrapText="1"/>
      <protection/>
    </xf>
    <xf numFmtId="3" fontId="27" fillId="0" borderId="10" xfId="55" applyNumberFormat="1" applyFont="1" applyFill="1" applyBorder="1" applyAlignment="1">
      <alignment horizontal="left" vertical="center" wrapText="1"/>
      <protection/>
    </xf>
    <xf numFmtId="49" fontId="27" fillId="0" borderId="10" xfId="55" applyNumberFormat="1" applyFont="1" applyFill="1" applyBorder="1" applyAlignment="1" applyProtection="1">
      <alignment horizontal="right" vertical="top" wrapText="1"/>
      <protection locked="0"/>
    </xf>
    <xf numFmtId="49" fontId="27" fillId="0" borderId="10" xfId="55" applyNumberFormat="1" applyFont="1" applyFill="1" applyBorder="1" applyAlignment="1">
      <alignment horizontal="right" vertical="top" wrapText="1"/>
      <protection/>
    </xf>
    <xf numFmtId="49" fontId="27" fillId="0" borderId="10" xfId="55" applyNumberFormat="1" applyFont="1" applyFill="1" applyBorder="1" applyAlignment="1" applyProtection="1">
      <alignment horizontal="justify" vertical="top" wrapText="1"/>
      <protection locked="0"/>
    </xf>
    <xf numFmtId="3" fontId="27" fillId="0" borderId="10" xfId="55" applyNumberFormat="1" applyFont="1" applyFill="1" applyBorder="1" applyAlignment="1">
      <alignment horizontal="left" vertical="top" wrapText="1"/>
      <protection/>
    </xf>
    <xf numFmtId="3" fontId="27" fillId="0" borderId="10" xfId="55" applyNumberFormat="1" applyFont="1" applyFill="1" applyBorder="1" applyAlignment="1">
      <alignment horizontal="center" vertical="center" wrapText="1"/>
      <protection/>
    </xf>
    <xf numFmtId="0" fontId="40" fillId="0" borderId="10" xfId="55" applyBorder="1" applyAlignment="1" quotePrefix="1">
      <alignment horizontal="right" vertical="top"/>
      <protection/>
    </xf>
    <xf numFmtId="0" fontId="38" fillId="0" borderId="10" xfId="55" applyFont="1" applyFill="1" applyBorder="1" applyAlignment="1">
      <alignment horizontal="justify" vertical="top" wrapText="1"/>
      <protection/>
    </xf>
    <xf numFmtId="3" fontId="27" fillId="0" borderId="10" xfId="55" applyNumberFormat="1" applyFont="1" applyFill="1" applyBorder="1" applyAlignment="1">
      <alignment vertical="center"/>
      <protection/>
    </xf>
    <xf numFmtId="49" fontId="27" fillId="0" borderId="10" xfId="55" applyNumberFormat="1" applyFont="1" applyFill="1" applyBorder="1" applyAlignment="1">
      <alignment horizontal="center" vertical="top" wrapText="1"/>
      <protection/>
    </xf>
    <xf numFmtId="0" fontId="27" fillId="0" borderId="0" xfId="55" applyFont="1" applyAlignment="1">
      <alignment horizontal="justify"/>
      <protection/>
    </xf>
    <xf numFmtId="49" fontId="35" fillId="25" borderId="10" xfId="55" applyNumberFormat="1" applyFont="1" applyFill="1" applyBorder="1" applyAlignment="1">
      <alignment horizontal="left" vertical="top" wrapText="1"/>
      <protection/>
    </xf>
    <xf numFmtId="0" fontId="29" fillId="25" borderId="10" xfId="55" applyFont="1" applyFill="1" applyBorder="1" applyAlignment="1">
      <alignment horizontal="center" vertical="center" wrapText="1"/>
      <protection/>
    </xf>
    <xf numFmtId="0" fontId="27" fillId="0" borderId="15" xfId="55" applyFont="1" applyFill="1" applyBorder="1" applyAlignment="1">
      <alignment horizontal="right" vertical="center"/>
      <protection/>
    </xf>
    <xf numFmtId="0" fontId="38" fillId="0" borderId="10" xfId="55" applyFont="1" applyBorder="1" applyAlignment="1">
      <alignment horizontal="left" vertical="center" wrapText="1"/>
      <protection/>
    </xf>
    <xf numFmtId="0" fontId="43" fillId="0" borderId="0" xfId="55" applyFont="1" applyFill="1">
      <alignment/>
      <protection/>
    </xf>
    <xf numFmtId="49" fontId="2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27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55" applyNumberFormat="1" applyFont="1" applyFill="1" applyBorder="1" applyAlignment="1" quotePrefix="1">
      <alignment horizontal="right" vertical="top" wrapText="1"/>
      <protection/>
    </xf>
    <xf numFmtId="49" fontId="27" fillId="0" borderId="10" xfId="55" applyNumberFormat="1" applyFont="1" applyBorder="1" applyAlignment="1" applyProtection="1">
      <alignment horizontal="left" vertical="top" wrapText="1"/>
      <protection locked="0"/>
    </xf>
    <xf numFmtId="49" fontId="35" fillId="25" borderId="10" xfId="55" applyNumberFormat="1" applyFont="1" applyFill="1" applyBorder="1" applyAlignment="1">
      <alignment horizontal="center" vertical="top" wrapText="1"/>
      <protection/>
    </xf>
    <xf numFmtId="49" fontId="27" fillId="0" borderId="12" xfId="55" applyNumberFormat="1" applyFont="1" applyBorder="1" applyAlignment="1" applyProtection="1">
      <alignment horizontal="center" vertical="top" wrapText="1"/>
      <protection locked="0"/>
    </xf>
    <xf numFmtId="0" fontId="27" fillId="0" borderId="10" xfId="55" applyFont="1" applyFill="1" applyBorder="1" applyAlignment="1">
      <alignment vertical="center" wrapText="1"/>
      <protection/>
    </xf>
    <xf numFmtId="49" fontId="27" fillId="0" borderId="13" xfId="55" applyNumberFormat="1" applyFont="1" applyBorder="1" applyAlignment="1" applyProtection="1">
      <alignment horizontal="center" vertical="top" wrapText="1"/>
      <protection locked="0"/>
    </xf>
    <xf numFmtId="49" fontId="27" fillId="0" borderId="10" xfId="55" applyNumberFormat="1" applyFont="1" applyBorder="1" applyAlignment="1" applyProtection="1">
      <alignment horizontal="justify" vertical="top" wrapText="1"/>
      <protection locked="0"/>
    </xf>
    <xf numFmtId="49" fontId="3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32" fillId="0" borderId="10" xfId="55" applyNumberFormat="1" applyFont="1" applyBorder="1" applyAlignment="1">
      <alignment horizontal="center" vertical="center" wrapText="1"/>
      <protection/>
    </xf>
    <xf numFmtId="49" fontId="27" fillId="0" borderId="14" xfId="55" applyNumberFormat="1" applyFont="1" applyBorder="1" applyAlignment="1" applyProtection="1">
      <alignment horizontal="center" vertical="top" wrapText="1"/>
      <protection locked="0"/>
    </xf>
    <xf numFmtId="3" fontId="32" fillId="0" borderId="10" xfId="55" applyNumberFormat="1" applyFont="1" applyBorder="1" applyAlignment="1">
      <alignment horizontal="right" vertical="center" wrapText="1"/>
      <protection/>
    </xf>
    <xf numFmtId="0" fontId="35" fillId="25" borderId="10" xfId="55" applyFont="1" applyFill="1" applyBorder="1" applyAlignment="1">
      <alignment horizontal="center"/>
      <protection/>
    </xf>
    <xf numFmtId="3" fontId="35" fillId="25" borderId="10" xfId="55" applyNumberFormat="1" applyFont="1" applyFill="1" applyBorder="1" applyAlignment="1">
      <alignment horizontal="center" vertical="center" wrapText="1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center"/>
      <protection/>
    </xf>
    <xf numFmtId="3" fontId="35" fillId="0" borderId="0" xfId="55" applyNumberFormat="1" applyFont="1" applyBorder="1" applyAlignment="1">
      <alignment horizontal="center" vertical="center" wrapText="1"/>
      <protection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4" fillId="0" borderId="0" xfId="55" applyFont="1">
      <alignment/>
      <protection/>
    </xf>
    <xf numFmtId="0" fontId="27" fillId="0" borderId="0" xfId="55" applyFont="1" applyBorder="1" applyAlignment="1">
      <alignment horizontal="center"/>
      <protection/>
    </xf>
    <xf numFmtId="3" fontId="27" fillId="0" borderId="0" xfId="55" applyNumberFormat="1" applyFont="1" applyBorder="1">
      <alignment/>
      <protection/>
    </xf>
    <xf numFmtId="0" fontId="27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5" applyNumberFormat="1" applyFont="1" applyFill="1">
      <alignment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.Додаток 4" xfId="54"/>
    <cellStyle name="Обычный_3.Додаток 8" xfId="55"/>
    <cellStyle name="Обычный_Сводна с-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9">
      <selection activeCell="C6" sqref="C6"/>
    </sheetView>
  </sheetViews>
  <sheetFormatPr defaultColWidth="9.00390625" defaultRowHeight="12.75"/>
  <cols>
    <col min="1" max="1" width="10.375" style="1" customWidth="1"/>
    <col min="2" max="2" width="41.00390625" style="2" customWidth="1"/>
    <col min="3" max="3" width="13.25390625" style="2" customWidth="1"/>
    <col min="4" max="4" width="10.00390625" style="2" customWidth="1"/>
    <col min="5" max="5" width="11.875" style="2" customWidth="1"/>
    <col min="6" max="6" width="13.00390625" style="2" customWidth="1"/>
    <col min="7" max="16384" width="9.125" style="2" customWidth="1"/>
  </cols>
  <sheetData>
    <row r="1" ht="15">
      <c r="E1" s="2" t="s">
        <v>0</v>
      </c>
    </row>
    <row r="2" ht="15">
      <c r="E2" s="2" t="s">
        <v>1</v>
      </c>
    </row>
    <row r="3" ht="15">
      <c r="E3" s="2" t="s">
        <v>22</v>
      </c>
    </row>
    <row r="5" spans="1:6" ht="15">
      <c r="A5" s="21" t="s">
        <v>20</v>
      </c>
      <c r="B5" s="22"/>
      <c r="C5" s="22"/>
      <c r="D5" s="22"/>
      <c r="E5" s="22"/>
      <c r="F5" s="22"/>
    </row>
    <row r="6" spans="1:6" ht="15">
      <c r="A6" s="3"/>
      <c r="B6" s="1"/>
      <c r="C6" s="1"/>
      <c r="D6" s="1"/>
      <c r="E6" s="1"/>
      <c r="F6" s="1"/>
    </row>
    <row r="7" ht="15">
      <c r="F7" s="4" t="s">
        <v>19</v>
      </c>
    </row>
    <row r="8" spans="1:11" ht="15">
      <c r="A8" s="23" t="s">
        <v>2</v>
      </c>
      <c r="B8" s="23" t="s">
        <v>3</v>
      </c>
      <c r="C8" s="23" t="s">
        <v>4</v>
      </c>
      <c r="D8" s="23" t="s">
        <v>5</v>
      </c>
      <c r="E8" s="23"/>
      <c r="F8" s="24" t="s">
        <v>6</v>
      </c>
      <c r="G8" s="5"/>
      <c r="H8" s="5"/>
      <c r="I8" s="5"/>
      <c r="J8" s="5"/>
      <c r="K8" s="5"/>
    </row>
    <row r="9" spans="1:11" ht="15">
      <c r="A9" s="23"/>
      <c r="B9" s="23"/>
      <c r="C9" s="23"/>
      <c r="D9" s="23" t="s">
        <v>6</v>
      </c>
      <c r="E9" s="23" t="s">
        <v>7</v>
      </c>
      <c r="F9" s="23"/>
      <c r="G9" s="5"/>
      <c r="H9" s="5"/>
      <c r="I9" s="5"/>
      <c r="J9" s="5"/>
      <c r="K9" s="5"/>
    </row>
    <row r="10" spans="1:11" ht="15">
      <c r="A10" s="23"/>
      <c r="B10" s="23"/>
      <c r="C10" s="23"/>
      <c r="D10" s="23"/>
      <c r="E10" s="23"/>
      <c r="F10" s="23"/>
      <c r="G10" s="5"/>
      <c r="H10" s="5"/>
      <c r="I10" s="5"/>
      <c r="J10" s="5"/>
      <c r="K10" s="5"/>
    </row>
    <row r="11" spans="1:11" s="20" customFormat="1" ht="11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8">
        <v>6</v>
      </c>
      <c r="G11" s="19"/>
      <c r="H11" s="19"/>
      <c r="I11" s="19"/>
      <c r="J11" s="19"/>
      <c r="K11" s="19"/>
    </row>
    <row r="12" spans="1:6" ht="15">
      <c r="A12" s="6">
        <v>40000000</v>
      </c>
      <c r="B12" s="7" t="s">
        <v>8</v>
      </c>
      <c r="C12" s="8">
        <v>2636500</v>
      </c>
      <c r="D12" s="8">
        <v>11000</v>
      </c>
      <c r="E12" s="8">
        <v>11000</v>
      </c>
      <c r="F12" s="9">
        <f aca="true" t="shared" si="0" ref="F12:F21">C12+D12</f>
        <v>2647500</v>
      </c>
    </row>
    <row r="13" spans="1:6" ht="15">
      <c r="A13" s="6">
        <v>41000000</v>
      </c>
      <c r="B13" s="7" t="s">
        <v>9</v>
      </c>
      <c r="C13" s="8">
        <v>2636500</v>
      </c>
      <c r="D13" s="8">
        <v>11000</v>
      </c>
      <c r="E13" s="8">
        <v>11000</v>
      </c>
      <c r="F13" s="9">
        <f t="shared" si="0"/>
        <v>2647500</v>
      </c>
    </row>
    <row r="14" spans="1:6" ht="15">
      <c r="A14" s="6">
        <v>41020000</v>
      </c>
      <c r="B14" s="7" t="s">
        <v>10</v>
      </c>
      <c r="C14" s="8">
        <v>1158500</v>
      </c>
      <c r="D14" s="8">
        <v>0</v>
      </c>
      <c r="E14" s="8">
        <v>0</v>
      </c>
      <c r="F14" s="9">
        <f t="shared" si="0"/>
        <v>1158500</v>
      </c>
    </row>
    <row r="15" spans="1:6" ht="45">
      <c r="A15" s="10">
        <v>41021800</v>
      </c>
      <c r="B15" s="11" t="s">
        <v>11</v>
      </c>
      <c r="C15" s="12">
        <v>1158500</v>
      </c>
      <c r="D15" s="12">
        <v>0</v>
      </c>
      <c r="E15" s="12">
        <v>0</v>
      </c>
      <c r="F15" s="13">
        <f t="shared" si="0"/>
        <v>1158500</v>
      </c>
    </row>
    <row r="16" spans="1:6" ht="15">
      <c r="A16" s="6">
        <v>41030000</v>
      </c>
      <c r="B16" s="7" t="s">
        <v>12</v>
      </c>
      <c r="C16" s="8">
        <v>1478000</v>
      </c>
      <c r="D16" s="8">
        <v>11000</v>
      </c>
      <c r="E16" s="8">
        <v>11000</v>
      </c>
      <c r="F16" s="9">
        <f t="shared" si="0"/>
        <v>1489000</v>
      </c>
    </row>
    <row r="17" spans="1:6" ht="75">
      <c r="A17" s="10">
        <v>41030600</v>
      </c>
      <c r="B17" s="11" t="s">
        <v>13</v>
      </c>
      <c r="C17" s="12">
        <v>1190000</v>
      </c>
      <c r="D17" s="12">
        <v>0</v>
      </c>
      <c r="E17" s="12">
        <v>0</v>
      </c>
      <c r="F17" s="13">
        <f t="shared" si="0"/>
        <v>1190000</v>
      </c>
    </row>
    <row r="18" spans="1:6" ht="15">
      <c r="A18" s="10">
        <v>41035000</v>
      </c>
      <c r="B18" s="11" t="s">
        <v>14</v>
      </c>
      <c r="C18" s="12">
        <v>13000</v>
      </c>
      <c r="D18" s="12">
        <v>11000</v>
      </c>
      <c r="E18" s="12">
        <v>11000</v>
      </c>
      <c r="F18" s="13">
        <f t="shared" si="0"/>
        <v>24000</v>
      </c>
    </row>
    <row r="19" spans="1:6" ht="150">
      <c r="A19" s="10">
        <v>41035800</v>
      </c>
      <c r="B19" s="11" t="s">
        <v>21</v>
      </c>
      <c r="C19" s="12">
        <v>75000</v>
      </c>
      <c r="D19" s="12">
        <v>0</v>
      </c>
      <c r="E19" s="12">
        <v>0</v>
      </c>
      <c r="F19" s="13">
        <f t="shared" si="0"/>
        <v>75000</v>
      </c>
    </row>
    <row r="20" spans="1:6" ht="75">
      <c r="A20" s="10">
        <v>41036300</v>
      </c>
      <c r="B20" s="11" t="s">
        <v>15</v>
      </c>
      <c r="C20" s="12">
        <v>200000</v>
      </c>
      <c r="D20" s="12">
        <v>0</v>
      </c>
      <c r="E20" s="12">
        <v>0</v>
      </c>
      <c r="F20" s="13">
        <f t="shared" si="0"/>
        <v>200000</v>
      </c>
    </row>
    <row r="21" spans="1:6" ht="15">
      <c r="A21" s="14" t="s">
        <v>16</v>
      </c>
      <c r="B21" s="15"/>
      <c r="C21" s="9">
        <v>2636500</v>
      </c>
      <c r="D21" s="9">
        <v>11000</v>
      </c>
      <c r="E21" s="9">
        <v>11000</v>
      </c>
      <c r="F21" s="9">
        <f t="shared" si="0"/>
        <v>2647500</v>
      </c>
    </row>
    <row r="24" spans="2:5" ht="15">
      <c r="B24" s="16" t="s">
        <v>17</v>
      </c>
      <c r="E24" s="16" t="s">
        <v>18</v>
      </c>
    </row>
  </sheetData>
  <mergeCells count="8">
    <mergeCell ref="A5:F5"/>
    <mergeCell ref="A8:A10"/>
    <mergeCell ref="B8:B10"/>
    <mergeCell ref="C8:C10"/>
    <mergeCell ref="D8:E8"/>
    <mergeCell ref="D9:D10"/>
    <mergeCell ref="E9:E10"/>
    <mergeCell ref="F8:F10"/>
  </mergeCells>
  <printOptions/>
  <pageMargins left="0.92" right="0.3937007874015748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31">
      <selection activeCell="B13" sqref="B13"/>
    </sheetView>
  </sheetViews>
  <sheetFormatPr defaultColWidth="9.00390625" defaultRowHeight="12.75"/>
  <cols>
    <col min="1" max="1" width="9.125" style="25" customWidth="1"/>
    <col min="2" max="2" width="54.875" style="25" customWidth="1"/>
    <col min="3" max="3" width="11.25390625" style="25" bestFit="1" customWidth="1"/>
    <col min="4" max="4" width="10.375" style="25" bestFit="1" customWidth="1"/>
    <col min="5" max="5" width="11.00390625" style="25" customWidth="1"/>
    <col min="6" max="6" width="9.875" style="25" bestFit="1" customWidth="1"/>
    <col min="7" max="8" width="9.375" style="25" bestFit="1" customWidth="1"/>
    <col min="9" max="9" width="11.00390625" style="25" customWidth="1"/>
    <col min="10" max="11" width="9.875" style="25" bestFit="1" customWidth="1"/>
    <col min="12" max="12" width="15.75390625" style="25" customWidth="1"/>
    <col min="13" max="13" width="11.25390625" style="25" bestFit="1" customWidth="1"/>
    <col min="14" max="16384" width="9.125" style="25" customWidth="1"/>
  </cols>
  <sheetData>
    <row r="1" ht="12.75">
      <c r="K1" s="25" t="s">
        <v>23</v>
      </c>
    </row>
    <row r="2" ht="12.75">
      <c r="K2" s="25" t="s">
        <v>1</v>
      </c>
    </row>
    <row r="3" ht="12.75">
      <c r="K3" s="25" t="s">
        <v>22</v>
      </c>
    </row>
    <row r="4" spans="1:13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26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12.75">
      <c r="M6" s="28" t="s">
        <v>19</v>
      </c>
    </row>
    <row r="7" spans="1:13" ht="12.75">
      <c r="A7" s="29" t="s">
        <v>26</v>
      </c>
      <c r="B7" s="30" t="s">
        <v>27</v>
      </c>
      <c r="C7" s="30" t="s">
        <v>28</v>
      </c>
      <c r="D7" s="30"/>
      <c r="E7" s="30"/>
      <c r="F7" s="30" t="s">
        <v>29</v>
      </c>
      <c r="G7" s="30"/>
      <c r="H7" s="30"/>
      <c r="I7" s="30"/>
      <c r="J7" s="30"/>
      <c r="K7" s="30"/>
      <c r="L7" s="30"/>
      <c r="M7" s="31" t="s">
        <v>30</v>
      </c>
    </row>
    <row r="8" spans="1:13" ht="12.75">
      <c r="A8" s="30"/>
      <c r="B8" s="30"/>
      <c r="C8" s="30" t="s">
        <v>31</v>
      </c>
      <c r="D8" s="30" t="s">
        <v>32</v>
      </c>
      <c r="E8" s="30"/>
      <c r="F8" s="30" t="s">
        <v>31</v>
      </c>
      <c r="G8" s="30" t="s">
        <v>33</v>
      </c>
      <c r="H8" s="30" t="s">
        <v>32</v>
      </c>
      <c r="I8" s="30"/>
      <c r="J8" s="30" t="s">
        <v>34</v>
      </c>
      <c r="K8" s="30" t="s">
        <v>32</v>
      </c>
      <c r="L8" s="30"/>
      <c r="M8" s="30"/>
    </row>
    <row r="9" spans="1:13" ht="12.75">
      <c r="A9" s="30"/>
      <c r="B9" s="30"/>
      <c r="C9" s="30"/>
      <c r="D9" s="30" t="s">
        <v>35</v>
      </c>
      <c r="E9" s="30" t="s">
        <v>36</v>
      </c>
      <c r="F9" s="30"/>
      <c r="G9" s="30"/>
      <c r="H9" s="30" t="s">
        <v>35</v>
      </c>
      <c r="I9" s="30" t="s">
        <v>36</v>
      </c>
      <c r="J9" s="30"/>
      <c r="K9" s="30" t="s">
        <v>37</v>
      </c>
      <c r="L9" s="32" t="s">
        <v>32</v>
      </c>
      <c r="M9" s="30"/>
    </row>
    <row r="10" spans="1:13" ht="6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3" t="s">
        <v>38</v>
      </c>
      <c r="M10" s="30"/>
    </row>
    <row r="11" spans="1:13" s="20" customFormat="1" ht="11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8" t="s">
        <v>39</v>
      </c>
    </row>
    <row r="12" spans="1:13" ht="12.75">
      <c r="A12" s="34" t="s">
        <v>40</v>
      </c>
      <c r="B12" s="35" t="s">
        <v>41</v>
      </c>
      <c r="C12" s="36">
        <v>75000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7">
        <f aca="true" t="shared" si="0" ref="M12:M51">C12+F12</f>
        <v>75000</v>
      </c>
    </row>
    <row r="13" spans="1:13" ht="25.5">
      <c r="A13" s="38" t="s">
        <v>42</v>
      </c>
      <c r="B13" s="39" t="s">
        <v>43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1">
        <f t="shared" si="0"/>
        <v>0</v>
      </c>
    </row>
    <row r="14" spans="1:13" ht="12.75">
      <c r="A14" s="38" t="s">
        <v>44</v>
      </c>
      <c r="B14" s="39" t="s">
        <v>45</v>
      </c>
      <c r="C14" s="40">
        <v>75000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1">
        <f t="shared" si="0"/>
        <v>75000</v>
      </c>
    </row>
    <row r="15" spans="1:13" ht="12.75">
      <c r="A15" s="34" t="s">
        <v>46</v>
      </c>
      <c r="B15" s="35" t="s">
        <v>47</v>
      </c>
      <c r="C15" s="36">
        <v>1202770</v>
      </c>
      <c r="D15" s="36">
        <v>730835</v>
      </c>
      <c r="E15" s="36">
        <v>21000</v>
      </c>
      <c r="F15" s="36">
        <v>11000</v>
      </c>
      <c r="G15" s="36">
        <v>0</v>
      </c>
      <c r="H15" s="36">
        <v>0</v>
      </c>
      <c r="I15" s="36">
        <v>0</v>
      </c>
      <c r="J15" s="36">
        <v>11000</v>
      </c>
      <c r="K15" s="36">
        <v>11000</v>
      </c>
      <c r="L15" s="36">
        <v>0</v>
      </c>
      <c r="M15" s="37">
        <f t="shared" si="0"/>
        <v>1213770</v>
      </c>
    </row>
    <row r="16" spans="1:13" ht="12.75">
      <c r="A16" s="38" t="s">
        <v>48</v>
      </c>
      <c r="B16" s="39" t="s">
        <v>49</v>
      </c>
      <c r="C16" s="40">
        <v>1203070</v>
      </c>
      <c r="D16" s="40">
        <v>742835</v>
      </c>
      <c r="E16" s="40">
        <v>0</v>
      </c>
      <c r="F16" s="40">
        <v>11000</v>
      </c>
      <c r="G16" s="40">
        <v>0</v>
      </c>
      <c r="H16" s="40">
        <v>0</v>
      </c>
      <c r="I16" s="40">
        <v>0</v>
      </c>
      <c r="J16" s="40">
        <v>11000</v>
      </c>
      <c r="K16" s="40">
        <v>11000</v>
      </c>
      <c r="L16" s="40">
        <v>0</v>
      </c>
      <c r="M16" s="41">
        <f t="shared" si="0"/>
        <v>1214070</v>
      </c>
    </row>
    <row r="17" spans="1:13" ht="25.5">
      <c r="A17" s="38" t="s">
        <v>50</v>
      </c>
      <c r="B17" s="39" t="s">
        <v>51</v>
      </c>
      <c r="C17" s="40">
        <v>75256</v>
      </c>
      <c r="D17" s="40">
        <v>0</v>
      </c>
      <c r="E17" s="40">
        <v>75256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1">
        <f t="shared" si="0"/>
        <v>75256</v>
      </c>
    </row>
    <row r="18" spans="1:13" ht="12.75">
      <c r="A18" s="38" t="s">
        <v>52</v>
      </c>
      <c r="B18" s="39" t="s">
        <v>53</v>
      </c>
      <c r="C18" s="40">
        <v>-54256</v>
      </c>
      <c r="D18" s="40">
        <v>0</v>
      </c>
      <c r="E18" s="40">
        <v>-54256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  <v>-54256</v>
      </c>
    </row>
    <row r="19" spans="1:13" ht="12.75">
      <c r="A19" s="38" t="s">
        <v>54</v>
      </c>
      <c r="B19" s="39" t="s">
        <v>55</v>
      </c>
      <c r="C19" s="40">
        <v>200</v>
      </c>
      <c r="D19" s="40">
        <v>-12000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1">
        <f t="shared" si="0"/>
        <v>200</v>
      </c>
    </row>
    <row r="20" spans="1:13" ht="12.75">
      <c r="A20" s="38" t="s">
        <v>56</v>
      </c>
      <c r="B20" s="39" t="s">
        <v>57</v>
      </c>
      <c r="C20" s="40">
        <v>-21500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f t="shared" si="0"/>
        <v>-21500</v>
      </c>
    </row>
    <row r="21" spans="1:13" ht="12.75">
      <c r="A21" s="34" t="s">
        <v>58</v>
      </c>
      <c r="B21" s="35" t="s">
        <v>59</v>
      </c>
      <c r="C21" s="36">
        <v>840000</v>
      </c>
      <c r="D21" s="36">
        <v>-140000</v>
      </c>
      <c r="E21" s="36">
        <v>-14000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>
        <f t="shared" si="0"/>
        <v>840000</v>
      </c>
    </row>
    <row r="22" spans="1:13" ht="12.75">
      <c r="A22" s="38" t="s">
        <v>60</v>
      </c>
      <c r="B22" s="39" t="s">
        <v>61</v>
      </c>
      <c r="C22" s="40">
        <v>200000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f t="shared" si="0"/>
        <v>200000</v>
      </c>
    </row>
    <row r="23" spans="1:13" ht="12.75">
      <c r="A23" s="38" t="s">
        <v>62</v>
      </c>
      <c r="B23" s="39" t="s">
        <v>63</v>
      </c>
      <c r="C23" s="40">
        <v>400000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1">
        <f t="shared" si="0"/>
        <v>400000</v>
      </c>
    </row>
    <row r="24" spans="1:13" ht="12.75">
      <c r="A24" s="38" t="s">
        <v>64</v>
      </c>
      <c r="B24" s="39" t="s">
        <v>65</v>
      </c>
      <c r="C24" s="40">
        <v>60000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f t="shared" si="0"/>
        <v>60000</v>
      </c>
    </row>
    <row r="25" spans="1:13" ht="12.75">
      <c r="A25" s="38" t="s">
        <v>66</v>
      </c>
      <c r="B25" s="39" t="s">
        <v>67</v>
      </c>
      <c r="C25" s="40">
        <v>100000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f t="shared" si="0"/>
        <v>100000</v>
      </c>
    </row>
    <row r="26" spans="1:13" ht="12.75">
      <c r="A26" s="38" t="s">
        <v>68</v>
      </c>
      <c r="B26" s="39" t="s">
        <v>69</v>
      </c>
      <c r="C26" s="40">
        <v>30000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f t="shared" si="0"/>
        <v>30000</v>
      </c>
    </row>
    <row r="27" spans="1:13" ht="12.75">
      <c r="A27" s="38" t="s">
        <v>70</v>
      </c>
      <c r="B27" s="39" t="s">
        <v>71</v>
      </c>
      <c r="C27" s="40">
        <v>100000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1">
        <f t="shared" si="0"/>
        <v>100000</v>
      </c>
    </row>
    <row r="28" spans="1:13" ht="12.75">
      <c r="A28" s="38" t="s">
        <v>72</v>
      </c>
      <c r="B28" s="39" t="s">
        <v>73</v>
      </c>
      <c r="C28" s="40">
        <v>6000</v>
      </c>
      <c r="D28" s="40">
        <v>16000</v>
      </c>
      <c r="E28" s="40">
        <v>-18000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  <v>6000</v>
      </c>
    </row>
    <row r="29" spans="1:13" ht="25.5">
      <c r="A29" s="38" t="s">
        <v>74</v>
      </c>
      <c r="B29" s="39" t="s">
        <v>75</v>
      </c>
      <c r="C29" s="40">
        <v>-356000</v>
      </c>
      <c r="D29" s="40">
        <v>-156000</v>
      </c>
      <c r="E29" s="40">
        <v>4000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1">
        <f t="shared" si="0"/>
        <v>-356000</v>
      </c>
    </row>
    <row r="30" spans="1:13" ht="25.5">
      <c r="A30" s="38" t="s">
        <v>76</v>
      </c>
      <c r="B30" s="39" t="s">
        <v>77</v>
      </c>
      <c r="C30" s="40">
        <v>300000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1">
        <f t="shared" si="0"/>
        <v>300000</v>
      </c>
    </row>
    <row r="31" spans="1:13" ht="12.75">
      <c r="A31" s="34" t="s">
        <v>78</v>
      </c>
      <c r="B31" s="35" t="s">
        <v>79</v>
      </c>
      <c r="C31" s="36">
        <v>20000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>
        <f t="shared" si="0"/>
        <v>20000</v>
      </c>
    </row>
    <row r="32" spans="1:13" ht="12.75">
      <c r="A32" s="38" t="s">
        <v>80</v>
      </c>
      <c r="B32" s="39" t="s">
        <v>81</v>
      </c>
      <c r="C32" s="40">
        <v>20000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1">
        <f t="shared" si="0"/>
        <v>20000</v>
      </c>
    </row>
    <row r="33" spans="1:13" ht="12.75">
      <c r="A33" s="34" t="s">
        <v>82</v>
      </c>
      <c r="B33" s="35" t="s">
        <v>83</v>
      </c>
      <c r="C33" s="36">
        <v>263500</v>
      </c>
      <c r="D33" s="36">
        <v>197200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7">
        <f t="shared" si="0"/>
        <v>263500</v>
      </c>
    </row>
    <row r="34" spans="1:13" ht="12.75">
      <c r="A34" s="38" t="s">
        <v>84</v>
      </c>
      <c r="B34" s="39" t="s">
        <v>85</v>
      </c>
      <c r="C34" s="40">
        <v>249070</v>
      </c>
      <c r="D34" s="40">
        <v>190200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1">
        <f t="shared" si="0"/>
        <v>249070</v>
      </c>
    </row>
    <row r="35" spans="1:13" ht="12.75">
      <c r="A35" s="38" t="s">
        <v>86</v>
      </c>
      <c r="B35" s="39" t="s">
        <v>87</v>
      </c>
      <c r="C35" s="40">
        <v>14430</v>
      </c>
      <c r="D35" s="40">
        <v>7000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1">
        <f t="shared" si="0"/>
        <v>14430</v>
      </c>
    </row>
    <row r="36" spans="1:13" ht="12.75">
      <c r="A36" s="34" t="s">
        <v>88</v>
      </c>
      <c r="B36" s="35" t="s">
        <v>89</v>
      </c>
      <c r="C36" s="36">
        <v>20000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>
        <f t="shared" si="0"/>
        <v>20000</v>
      </c>
    </row>
    <row r="37" spans="1:13" ht="12.75">
      <c r="A37" s="38" t="s">
        <v>90</v>
      </c>
      <c r="B37" s="39" t="s">
        <v>91</v>
      </c>
      <c r="C37" s="40">
        <v>10000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1">
        <f t="shared" si="0"/>
        <v>10000</v>
      </c>
    </row>
    <row r="38" spans="1:13" ht="12.75">
      <c r="A38" s="38" t="s">
        <v>92</v>
      </c>
      <c r="B38" s="39" t="s">
        <v>93</v>
      </c>
      <c r="C38" s="40">
        <v>10000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  <v>10000</v>
      </c>
    </row>
    <row r="39" spans="1:13" ht="12.75">
      <c r="A39" s="34" t="s">
        <v>94</v>
      </c>
      <c r="B39" s="35" t="s">
        <v>95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7">
        <f t="shared" si="0"/>
        <v>0</v>
      </c>
    </row>
    <row r="40" spans="1:13" ht="25.5">
      <c r="A40" s="38" t="s">
        <v>96</v>
      </c>
      <c r="B40" s="39" t="s">
        <v>97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f t="shared" si="0"/>
        <v>0</v>
      </c>
    </row>
    <row r="41" spans="1:13" ht="25.5">
      <c r="A41" s="38" t="s">
        <v>98</v>
      </c>
      <c r="B41" s="39" t="s">
        <v>99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1">
        <f t="shared" si="0"/>
        <v>0</v>
      </c>
    </row>
    <row r="42" spans="1:13" ht="25.5">
      <c r="A42" s="34" t="s">
        <v>100</v>
      </c>
      <c r="B42" s="35" t="s">
        <v>101</v>
      </c>
      <c r="C42" s="36">
        <v>-33400</v>
      </c>
      <c r="D42" s="36">
        <v>0</v>
      </c>
      <c r="E42" s="36">
        <v>0</v>
      </c>
      <c r="F42" s="36">
        <v>233400</v>
      </c>
      <c r="G42" s="36">
        <v>0</v>
      </c>
      <c r="H42" s="36">
        <v>0</v>
      </c>
      <c r="I42" s="36">
        <v>0</v>
      </c>
      <c r="J42" s="36">
        <v>233400</v>
      </c>
      <c r="K42" s="36">
        <v>233400</v>
      </c>
      <c r="L42" s="36">
        <v>233400</v>
      </c>
      <c r="M42" s="37">
        <f t="shared" si="0"/>
        <v>200000</v>
      </c>
    </row>
    <row r="43" spans="1:13" ht="12.75">
      <c r="A43" s="38" t="s">
        <v>102</v>
      </c>
      <c r="B43" s="39" t="s">
        <v>103</v>
      </c>
      <c r="C43" s="40">
        <v>-33400</v>
      </c>
      <c r="D43" s="40">
        <v>0</v>
      </c>
      <c r="E43" s="40">
        <v>0</v>
      </c>
      <c r="F43" s="40">
        <v>233400</v>
      </c>
      <c r="G43" s="40">
        <v>0</v>
      </c>
      <c r="H43" s="40">
        <v>0</v>
      </c>
      <c r="I43" s="40">
        <v>0</v>
      </c>
      <c r="J43" s="40">
        <v>233400</v>
      </c>
      <c r="K43" s="40">
        <v>233400</v>
      </c>
      <c r="L43" s="40">
        <v>233400</v>
      </c>
      <c r="M43" s="41">
        <f t="shared" si="0"/>
        <v>200000</v>
      </c>
    </row>
    <row r="44" spans="1:13" ht="12.75">
      <c r="A44" s="34" t="s">
        <v>104</v>
      </c>
      <c r="B44" s="35" t="s">
        <v>105</v>
      </c>
      <c r="C44" s="36">
        <v>-29000</v>
      </c>
      <c r="D44" s="36">
        <v>0</v>
      </c>
      <c r="E44" s="36">
        <v>0</v>
      </c>
      <c r="F44" s="36">
        <v>29000</v>
      </c>
      <c r="G44" s="36">
        <v>0</v>
      </c>
      <c r="H44" s="36">
        <v>0</v>
      </c>
      <c r="I44" s="36">
        <v>0</v>
      </c>
      <c r="J44" s="36">
        <v>29000</v>
      </c>
      <c r="K44" s="36">
        <v>29000</v>
      </c>
      <c r="L44" s="36">
        <v>29000</v>
      </c>
      <c r="M44" s="37">
        <f t="shared" si="0"/>
        <v>0</v>
      </c>
    </row>
    <row r="45" spans="1:13" ht="12.75">
      <c r="A45" s="38" t="s">
        <v>106</v>
      </c>
      <c r="B45" s="39" t="s">
        <v>107</v>
      </c>
      <c r="C45" s="40">
        <v>-29000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1">
        <f t="shared" si="0"/>
        <v>-29000</v>
      </c>
    </row>
    <row r="46" spans="1:13" ht="12.75">
      <c r="A46" s="38" t="s">
        <v>108</v>
      </c>
      <c r="B46" s="39" t="s">
        <v>109</v>
      </c>
      <c r="C46" s="40">
        <v>0</v>
      </c>
      <c r="D46" s="40">
        <v>0</v>
      </c>
      <c r="E46" s="40">
        <v>0</v>
      </c>
      <c r="F46" s="40">
        <v>29000</v>
      </c>
      <c r="G46" s="40">
        <v>0</v>
      </c>
      <c r="H46" s="40">
        <v>0</v>
      </c>
      <c r="I46" s="40">
        <v>0</v>
      </c>
      <c r="J46" s="40">
        <v>29000</v>
      </c>
      <c r="K46" s="40">
        <v>29000</v>
      </c>
      <c r="L46" s="40">
        <v>29000</v>
      </c>
      <c r="M46" s="41">
        <f t="shared" si="0"/>
        <v>29000</v>
      </c>
    </row>
    <row r="47" spans="1:13" ht="12.75">
      <c r="A47" s="42" t="s">
        <v>110</v>
      </c>
      <c r="B47" s="43"/>
      <c r="C47" s="37">
        <v>2358870</v>
      </c>
      <c r="D47" s="37">
        <v>788035</v>
      </c>
      <c r="E47" s="37">
        <v>7000</v>
      </c>
      <c r="F47" s="37">
        <v>273400</v>
      </c>
      <c r="G47" s="37">
        <v>0</v>
      </c>
      <c r="H47" s="37">
        <v>0</v>
      </c>
      <c r="I47" s="37">
        <v>0</v>
      </c>
      <c r="J47" s="37">
        <v>273400</v>
      </c>
      <c r="K47" s="37">
        <v>273400</v>
      </c>
      <c r="L47" s="37">
        <v>262400</v>
      </c>
      <c r="M47" s="37">
        <f t="shared" si="0"/>
        <v>2632270</v>
      </c>
    </row>
    <row r="48" spans="1:13" ht="12.75">
      <c r="A48" s="42" t="s">
        <v>111</v>
      </c>
      <c r="B48" s="43"/>
      <c r="C48" s="37">
        <v>18000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f t="shared" si="0"/>
        <v>18000</v>
      </c>
    </row>
    <row r="49" spans="1:13" ht="12.75">
      <c r="A49" s="42" t="s">
        <v>112</v>
      </c>
      <c r="B49" s="43"/>
      <c r="C49" s="37">
        <v>18000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f t="shared" si="0"/>
        <v>18000</v>
      </c>
    </row>
    <row r="50" spans="1:13" ht="12.75">
      <c r="A50" s="38" t="s">
        <v>113</v>
      </c>
      <c r="B50" s="44" t="s">
        <v>14</v>
      </c>
      <c r="C50" s="40">
        <v>18000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1">
        <f t="shared" si="0"/>
        <v>18000</v>
      </c>
    </row>
    <row r="51" spans="1:13" ht="12.75">
      <c r="A51" s="42" t="s">
        <v>114</v>
      </c>
      <c r="B51" s="43"/>
      <c r="C51" s="37">
        <v>2376870</v>
      </c>
      <c r="D51" s="37">
        <v>788035</v>
      </c>
      <c r="E51" s="37">
        <v>7000</v>
      </c>
      <c r="F51" s="37">
        <v>273400</v>
      </c>
      <c r="G51" s="37">
        <v>0</v>
      </c>
      <c r="H51" s="37">
        <v>0</v>
      </c>
      <c r="I51" s="37">
        <v>0</v>
      </c>
      <c r="J51" s="37">
        <v>273400</v>
      </c>
      <c r="K51" s="37">
        <v>273400</v>
      </c>
      <c r="L51" s="37">
        <v>262400</v>
      </c>
      <c r="M51" s="37">
        <f t="shared" si="0"/>
        <v>2650270</v>
      </c>
    </row>
    <row r="54" spans="2:9" ht="12.75">
      <c r="B54" s="45" t="s">
        <v>17</v>
      </c>
      <c r="I54" s="45" t="s">
        <v>18</v>
      </c>
    </row>
  </sheetData>
  <mergeCells count="19">
    <mergeCell ref="J8:J10"/>
    <mergeCell ref="K9:K10"/>
    <mergeCell ref="K8:L8"/>
    <mergeCell ref="M7:M10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1968503937007874" right="0.1968503937007874" top="0.7874015748031497" bottom="0.3937007874015748" header="0.19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6">
      <selection activeCell="O25" sqref="O25"/>
    </sheetView>
  </sheetViews>
  <sheetFormatPr defaultColWidth="9.00390625" defaultRowHeight="12.75"/>
  <cols>
    <col min="1" max="1" width="9.125" style="25" customWidth="1"/>
    <col min="2" max="2" width="54.25390625" style="25" customWidth="1"/>
    <col min="3" max="3" width="11.25390625" style="25" bestFit="1" customWidth="1"/>
    <col min="4" max="4" width="10.375" style="25" bestFit="1" customWidth="1"/>
    <col min="5" max="5" width="11.00390625" style="25" customWidth="1"/>
    <col min="6" max="6" width="9.875" style="25" bestFit="1" customWidth="1"/>
    <col min="7" max="8" width="9.375" style="25" bestFit="1" customWidth="1"/>
    <col min="9" max="9" width="11.00390625" style="25" customWidth="1"/>
    <col min="10" max="11" width="9.875" style="25" bestFit="1" customWidth="1"/>
    <col min="12" max="12" width="15.75390625" style="25" customWidth="1"/>
    <col min="13" max="13" width="11.25390625" style="25" bestFit="1" customWidth="1"/>
    <col min="14" max="16384" width="9.125" style="25" customWidth="1"/>
  </cols>
  <sheetData>
    <row r="1" ht="12.75">
      <c r="K1" s="25" t="s">
        <v>115</v>
      </c>
    </row>
    <row r="2" ht="12.75">
      <c r="K2" s="25" t="s">
        <v>1</v>
      </c>
    </row>
    <row r="3" ht="12.75">
      <c r="K3" s="25" t="s">
        <v>22</v>
      </c>
    </row>
    <row r="4" spans="1:13" ht="12.75">
      <c r="A4" s="26" t="s">
        <v>116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26" t="s">
        <v>117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12.75">
      <c r="M6" s="28" t="s">
        <v>19</v>
      </c>
    </row>
    <row r="7" spans="1:13" ht="12.75">
      <c r="A7" s="29" t="s">
        <v>118</v>
      </c>
      <c r="B7" s="30" t="s">
        <v>119</v>
      </c>
      <c r="C7" s="30" t="s">
        <v>28</v>
      </c>
      <c r="D7" s="30"/>
      <c r="E7" s="30"/>
      <c r="F7" s="30" t="s">
        <v>29</v>
      </c>
      <c r="G7" s="30"/>
      <c r="H7" s="30"/>
      <c r="I7" s="30"/>
      <c r="J7" s="30"/>
      <c r="K7" s="30"/>
      <c r="L7" s="30"/>
      <c r="M7" s="31" t="s">
        <v>30</v>
      </c>
    </row>
    <row r="8" spans="1:13" ht="25.5" customHeight="1">
      <c r="A8" s="29"/>
      <c r="B8" s="30"/>
      <c r="C8" s="30" t="s">
        <v>31</v>
      </c>
      <c r="D8" s="30" t="s">
        <v>32</v>
      </c>
      <c r="E8" s="30"/>
      <c r="F8" s="30" t="s">
        <v>31</v>
      </c>
      <c r="G8" s="30" t="s">
        <v>33</v>
      </c>
      <c r="H8" s="30" t="s">
        <v>32</v>
      </c>
      <c r="I8" s="30"/>
      <c r="J8" s="30" t="s">
        <v>34</v>
      </c>
      <c r="K8" s="30" t="s">
        <v>32</v>
      </c>
      <c r="L8" s="30"/>
      <c r="M8" s="30"/>
    </row>
    <row r="9" spans="1:13" ht="12.75">
      <c r="A9" s="29" t="s">
        <v>26</v>
      </c>
      <c r="B9" s="30" t="s">
        <v>27</v>
      </c>
      <c r="C9" s="30"/>
      <c r="D9" s="30" t="s">
        <v>35</v>
      </c>
      <c r="E9" s="30" t="s">
        <v>36</v>
      </c>
      <c r="F9" s="30"/>
      <c r="G9" s="30"/>
      <c r="H9" s="30" t="s">
        <v>35</v>
      </c>
      <c r="I9" s="30" t="s">
        <v>36</v>
      </c>
      <c r="J9" s="30"/>
      <c r="K9" s="30" t="s">
        <v>37</v>
      </c>
      <c r="L9" s="32" t="s">
        <v>32</v>
      </c>
      <c r="M9" s="30"/>
    </row>
    <row r="10" spans="1:13" ht="6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3" t="s">
        <v>38</v>
      </c>
      <c r="M10" s="30"/>
    </row>
    <row r="11" spans="1:13" s="20" customFormat="1" ht="11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8" t="s">
        <v>39</v>
      </c>
    </row>
    <row r="12" spans="1:13" ht="12.75">
      <c r="A12" s="46" t="s">
        <v>120</v>
      </c>
      <c r="B12" s="35" t="s">
        <v>121</v>
      </c>
      <c r="C12" s="36">
        <v>-13400</v>
      </c>
      <c r="D12" s="36">
        <v>0</v>
      </c>
      <c r="E12" s="36">
        <v>0</v>
      </c>
      <c r="F12" s="36">
        <v>233400</v>
      </c>
      <c r="G12" s="36">
        <v>0</v>
      </c>
      <c r="H12" s="36">
        <v>0</v>
      </c>
      <c r="I12" s="36">
        <v>0</v>
      </c>
      <c r="J12" s="36">
        <v>233400</v>
      </c>
      <c r="K12" s="36">
        <v>233400</v>
      </c>
      <c r="L12" s="36">
        <v>233400</v>
      </c>
      <c r="M12" s="37">
        <f aca="true" t="shared" si="0" ref="M12:M58">C12+F12</f>
        <v>220000</v>
      </c>
    </row>
    <row r="13" spans="1:13" ht="12.75">
      <c r="A13" s="47" t="s">
        <v>88</v>
      </c>
      <c r="B13" s="35" t="s">
        <v>89</v>
      </c>
      <c r="C13" s="36">
        <v>20000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20000</v>
      </c>
    </row>
    <row r="14" spans="1:13" ht="12.75">
      <c r="A14" s="48" t="s">
        <v>90</v>
      </c>
      <c r="B14" s="39" t="s">
        <v>91</v>
      </c>
      <c r="C14" s="40">
        <v>10000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1">
        <f t="shared" si="0"/>
        <v>10000</v>
      </c>
    </row>
    <row r="15" spans="1:13" ht="12.75">
      <c r="A15" s="48" t="s">
        <v>92</v>
      </c>
      <c r="B15" s="39" t="s">
        <v>93</v>
      </c>
      <c r="C15" s="40">
        <v>10000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1">
        <f t="shared" si="0"/>
        <v>10000</v>
      </c>
    </row>
    <row r="16" spans="1:13" ht="25.5">
      <c r="A16" s="47" t="s">
        <v>100</v>
      </c>
      <c r="B16" s="35" t="s">
        <v>101</v>
      </c>
      <c r="C16" s="36">
        <v>-33400</v>
      </c>
      <c r="D16" s="36">
        <v>0</v>
      </c>
      <c r="E16" s="36">
        <v>0</v>
      </c>
      <c r="F16" s="36">
        <v>233400</v>
      </c>
      <c r="G16" s="36">
        <v>0</v>
      </c>
      <c r="H16" s="36">
        <v>0</v>
      </c>
      <c r="I16" s="36">
        <v>0</v>
      </c>
      <c r="J16" s="36">
        <v>233400</v>
      </c>
      <c r="K16" s="36">
        <v>233400</v>
      </c>
      <c r="L16" s="36">
        <v>233400</v>
      </c>
      <c r="M16" s="37">
        <f t="shared" si="0"/>
        <v>200000</v>
      </c>
    </row>
    <row r="17" spans="1:13" ht="12.75">
      <c r="A17" s="48" t="s">
        <v>102</v>
      </c>
      <c r="B17" s="39" t="s">
        <v>103</v>
      </c>
      <c r="C17" s="40">
        <v>-33400</v>
      </c>
      <c r="D17" s="40">
        <v>0</v>
      </c>
      <c r="E17" s="40">
        <v>0</v>
      </c>
      <c r="F17" s="40">
        <v>233400</v>
      </c>
      <c r="G17" s="40">
        <v>0</v>
      </c>
      <c r="H17" s="40">
        <v>0</v>
      </c>
      <c r="I17" s="40">
        <v>0</v>
      </c>
      <c r="J17" s="40">
        <v>233400</v>
      </c>
      <c r="K17" s="40">
        <v>233400</v>
      </c>
      <c r="L17" s="40">
        <v>233400</v>
      </c>
      <c r="M17" s="41">
        <f t="shared" si="0"/>
        <v>200000</v>
      </c>
    </row>
    <row r="18" spans="1:13" ht="12.75">
      <c r="A18" s="46" t="s">
        <v>122</v>
      </c>
      <c r="B18" s="35" t="s">
        <v>123</v>
      </c>
      <c r="C18" s="36">
        <v>-330000</v>
      </c>
      <c r="D18" s="36">
        <v>-140000</v>
      </c>
      <c r="E18" s="36">
        <v>-14000</v>
      </c>
      <c r="F18" s="36">
        <v>29000</v>
      </c>
      <c r="G18" s="36">
        <v>0</v>
      </c>
      <c r="H18" s="36">
        <v>0</v>
      </c>
      <c r="I18" s="36">
        <v>0</v>
      </c>
      <c r="J18" s="36">
        <v>29000</v>
      </c>
      <c r="K18" s="36">
        <v>29000</v>
      </c>
      <c r="L18" s="36">
        <v>29000</v>
      </c>
      <c r="M18" s="37">
        <f t="shared" si="0"/>
        <v>-301000</v>
      </c>
    </row>
    <row r="19" spans="1:13" ht="12.75">
      <c r="A19" s="47" t="s">
        <v>58</v>
      </c>
      <c r="B19" s="35" t="s">
        <v>59</v>
      </c>
      <c r="C19" s="36">
        <v>-350000</v>
      </c>
      <c r="D19" s="36">
        <v>-140000</v>
      </c>
      <c r="E19" s="36">
        <v>-14000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7">
        <f t="shared" si="0"/>
        <v>-350000</v>
      </c>
    </row>
    <row r="20" spans="1:13" ht="12.75">
      <c r="A20" s="48" t="s">
        <v>72</v>
      </c>
      <c r="B20" s="39" t="s">
        <v>73</v>
      </c>
      <c r="C20" s="40">
        <v>6000</v>
      </c>
      <c r="D20" s="40">
        <v>16000</v>
      </c>
      <c r="E20" s="40">
        <v>-18000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f t="shared" si="0"/>
        <v>6000</v>
      </c>
    </row>
    <row r="21" spans="1:13" ht="25.5">
      <c r="A21" s="48" t="s">
        <v>74</v>
      </c>
      <c r="B21" s="39" t="s">
        <v>75</v>
      </c>
      <c r="C21" s="40">
        <v>-356000</v>
      </c>
      <c r="D21" s="40">
        <v>-156000</v>
      </c>
      <c r="E21" s="40">
        <v>4000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1">
        <f t="shared" si="0"/>
        <v>-356000</v>
      </c>
    </row>
    <row r="22" spans="1:13" ht="12.75">
      <c r="A22" s="47" t="s">
        <v>78</v>
      </c>
      <c r="B22" s="35" t="s">
        <v>79</v>
      </c>
      <c r="C22" s="36">
        <v>20000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>
        <f t="shared" si="0"/>
        <v>20000</v>
      </c>
    </row>
    <row r="23" spans="1:13" ht="12.75">
      <c r="A23" s="48" t="s">
        <v>80</v>
      </c>
      <c r="B23" s="39" t="s">
        <v>81</v>
      </c>
      <c r="C23" s="40">
        <v>20000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1">
        <f t="shared" si="0"/>
        <v>20000</v>
      </c>
    </row>
    <row r="24" spans="1:13" ht="12.75">
      <c r="A24" s="47" t="s">
        <v>94</v>
      </c>
      <c r="B24" s="35" t="s">
        <v>95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7">
        <f t="shared" si="0"/>
        <v>0</v>
      </c>
    </row>
    <row r="25" spans="1:13" ht="25.5">
      <c r="A25" s="48" t="s">
        <v>96</v>
      </c>
      <c r="B25" s="39" t="s">
        <v>97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f t="shared" si="0"/>
        <v>0</v>
      </c>
    </row>
    <row r="26" spans="1:13" ht="25.5">
      <c r="A26" s="48" t="s">
        <v>98</v>
      </c>
      <c r="B26" s="39" t="s">
        <v>99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f t="shared" si="0"/>
        <v>0</v>
      </c>
    </row>
    <row r="27" spans="1:13" ht="12.75">
      <c r="A27" s="47" t="s">
        <v>104</v>
      </c>
      <c r="B27" s="35" t="s">
        <v>105</v>
      </c>
      <c r="C27" s="36">
        <v>0</v>
      </c>
      <c r="D27" s="36">
        <v>0</v>
      </c>
      <c r="E27" s="36">
        <v>0</v>
      </c>
      <c r="F27" s="36">
        <v>29000</v>
      </c>
      <c r="G27" s="36">
        <v>0</v>
      </c>
      <c r="H27" s="36">
        <v>0</v>
      </c>
      <c r="I27" s="36">
        <v>0</v>
      </c>
      <c r="J27" s="36">
        <v>29000</v>
      </c>
      <c r="K27" s="36">
        <v>29000</v>
      </c>
      <c r="L27" s="36">
        <v>29000</v>
      </c>
      <c r="M27" s="37">
        <f t="shared" si="0"/>
        <v>29000</v>
      </c>
    </row>
    <row r="28" spans="1:13" ht="12.75">
      <c r="A28" s="48" t="s">
        <v>108</v>
      </c>
      <c r="B28" s="39" t="s">
        <v>109</v>
      </c>
      <c r="C28" s="40">
        <v>0</v>
      </c>
      <c r="D28" s="40">
        <v>0</v>
      </c>
      <c r="E28" s="40">
        <v>0</v>
      </c>
      <c r="F28" s="40">
        <v>29000</v>
      </c>
      <c r="G28" s="40">
        <v>0</v>
      </c>
      <c r="H28" s="40">
        <v>0</v>
      </c>
      <c r="I28" s="40">
        <v>0</v>
      </c>
      <c r="J28" s="40">
        <v>29000</v>
      </c>
      <c r="K28" s="40">
        <v>29000</v>
      </c>
      <c r="L28" s="40">
        <v>29000</v>
      </c>
      <c r="M28" s="41">
        <f t="shared" si="0"/>
        <v>29000</v>
      </c>
    </row>
    <row r="29" spans="1:13" ht="12.75">
      <c r="A29" s="46" t="s">
        <v>124</v>
      </c>
      <c r="B29" s="35" t="s">
        <v>125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>
        <f t="shared" si="0"/>
        <v>0</v>
      </c>
    </row>
    <row r="30" spans="1:13" ht="12.75">
      <c r="A30" s="47" t="s">
        <v>40</v>
      </c>
      <c r="B30" s="35" t="s">
        <v>41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>
        <f t="shared" si="0"/>
        <v>0</v>
      </c>
    </row>
    <row r="31" spans="1:13" ht="25.5">
      <c r="A31" s="48" t="s">
        <v>42</v>
      </c>
      <c r="B31" s="39" t="s">
        <v>43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1">
        <f t="shared" si="0"/>
        <v>0</v>
      </c>
    </row>
    <row r="32" spans="1:13" ht="12.75">
      <c r="A32" s="46" t="s">
        <v>126</v>
      </c>
      <c r="B32" s="35" t="s">
        <v>127</v>
      </c>
      <c r="C32" s="36">
        <v>1202770</v>
      </c>
      <c r="D32" s="36">
        <v>730835</v>
      </c>
      <c r="E32" s="36">
        <v>21000</v>
      </c>
      <c r="F32" s="36">
        <v>11000</v>
      </c>
      <c r="G32" s="36">
        <v>0</v>
      </c>
      <c r="H32" s="36">
        <v>0</v>
      </c>
      <c r="I32" s="36">
        <v>0</v>
      </c>
      <c r="J32" s="36">
        <v>11000</v>
      </c>
      <c r="K32" s="36">
        <v>11000</v>
      </c>
      <c r="L32" s="36">
        <v>0</v>
      </c>
      <c r="M32" s="37">
        <f t="shared" si="0"/>
        <v>1213770</v>
      </c>
    </row>
    <row r="33" spans="1:13" ht="12.75">
      <c r="A33" s="47" t="s">
        <v>46</v>
      </c>
      <c r="B33" s="35" t="s">
        <v>47</v>
      </c>
      <c r="C33" s="36">
        <v>1202770</v>
      </c>
      <c r="D33" s="36">
        <v>730835</v>
      </c>
      <c r="E33" s="36">
        <v>21000</v>
      </c>
      <c r="F33" s="36">
        <v>11000</v>
      </c>
      <c r="G33" s="36">
        <v>0</v>
      </c>
      <c r="H33" s="36">
        <v>0</v>
      </c>
      <c r="I33" s="36">
        <v>0</v>
      </c>
      <c r="J33" s="36">
        <v>11000</v>
      </c>
      <c r="K33" s="36">
        <v>11000</v>
      </c>
      <c r="L33" s="36">
        <v>0</v>
      </c>
      <c r="M33" s="37">
        <f t="shared" si="0"/>
        <v>1213770</v>
      </c>
    </row>
    <row r="34" spans="1:13" ht="12.75">
      <c r="A34" s="48" t="s">
        <v>48</v>
      </c>
      <c r="B34" s="39" t="s">
        <v>49</v>
      </c>
      <c r="C34" s="40">
        <v>1203070</v>
      </c>
      <c r="D34" s="40">
        <v>742835</v>
      </c>
      <c r="E34" s="40">
        <v>0</v>
      </c>
      <c r="F34" s="40">
        <v>11000</v>
      </c>
      <c r="G34" s="40">
        <v>0</v>
      </c>
      <c r="H34" s="40">
        <v>0</v>
      </c>
      <c r="I34" s="40">
        <v>0</v>
      </c>
      <c r="J34" s="40">
        <v>11000</v>
      </c>
      <c r="K34" s="40">
        <v>11000</v>
      </c>
      <c r="L34" s="40">
        <v>0</v>
      </c>
      <c r="M34" s="41">
        <f t="shared" si="0"/>
        <v>1214070</v>
      </c>
    </row>
    <row r="35" spans="1:13" ht="25.5">
      <c r="A35" s="48" t="s">
        <v>50</v>
      </c>
      <c r="B35" s="39" t="s">
        <v>51</v>
      </c>
      <c r="C35" s="40">
        <v>75256</v>
      </c>
      <c r="D35" s="40">
        <v>0</v>
      </c>
      <c r="E35" s="40">
        <v>75256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1">
        <f t="shared" si="0"/>
        <v>75256</v>
      </c>
    </row>
    <row r="36" spans="1:13" ht="12.75">
      <c r="A36" s="48" t="s">
        <v>52</v>
      </c>
      <c r="B36" s="39" t="s">
        <v>53</v>
      </c>
      <c r="C36" s="40">
        <v>-54256</v>
      </c>
      <c r="D36" s="40">
        <v>0</v>
      </c>
      <c r="E36" s="40">
        <v>-54256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1">
        <f t="shared" si="0"/>
        <v>-54256</v>
      </c>
    </row>
    <row r="37" spans="1:13" ht="12.75">
      <c r="A37" s="48" t="s">
        <v>54</v>
      </c>
      <c r="B37" s="39" t="s">
        <v>55</v>
      </c>
      <c r="C37" s="40">
        <v>200</v>
      </c>
      <c r="D37" s="40">
        <v>-12000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1">
        <f t="shared" si="0"/>
        <v>200</v>
      </c>
    </row>
    <row r="38" spans="1:13" ht="12.75">
      <c r="A38" s="48" t="s">
        <v>56</v>
      </c>
      <c r="B38" s="39" t="s">
        <v>57</v>
      </c>
      <c r="C38" s="40">
        <v>-21500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  <v>-21500</v>
      </c>
    </row>
    <row r="39" spans="1:13" ht="25.5">
      <c r="A39" s="46" t="s">
        <v>128</v>
      </c>
      <c r="B39" s="35" t="s">
        <v>129</v>
      </c>
      <c r="C39" s="36">
        <v>1265000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7">
        <f t="shared" si="0"/>
        <v>1265000</v>
      </c>
    </row>
    <row r="40" spans="1:13" ht="12.75">
      <c r="A40" s="47" t="s">
        <v>40</v>
      </c>
      <c r="B40" s="35" t="s">
        <v>41</v>
      </c>
      <c r="C40" s="36">
        <v>75000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7">
        <f t="shared" si="0"/>
        <v>75000</v>
      </c>
    </row>
    <row r="41" spans="1:13" ht="12.75">
      <c r="A41" s="48" t="s">
        <v>44</v>
      </c>
      <c r="B41" s="39" t="s">
        <v>45</v>
      </c>
      <c r="C41" s="40">
        <v>75000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1">
        <f t="shared" si="0"/>
        <v>75000</v>
      </c>
    </row>
    <row r="42" spans="1:13" ht="12.75">
      <c r="A42" s="47" t="s">
        <v>58</v>
      </c>
      <c r="B42" s="35" t="s">
        <v>59</v>
      </c>
      <c r="C42" s="36">
        <v>1190000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7">
        <f t="shared" si="0"/>
        <v>1190000</v>
      </c>
    </row>
    <row r="43" spans="1:13" ht="12.75">
      <c r="A43" s="48" t="s">
        <v>60</v>
      </c>
      <c r="B43" s="39" t="s">
        <v>61</v>
      </c>
      <c r="C43" s="40">
        <v>200000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1">
        <f t="shared" si="0"/>
        <v>200000</v>
      </c>
    </row>
    <row r="44" spans="1:13" ht="12.75">
      <c r="A44" s="48" t="s">
        <v>62</v>
      </c>
      <c r="B44" s="39" t="s">
        <v>63</v>
      </c>
      <c r="C44" s="40">
        <v>400000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1">
        <f t="shared" si="0"/>
        <v>400000</v>
      </c>
    </row>
    <row r="45" spans="1:13" ht="12.75">
      <c r="A45" s="48" t="s">
        <v>64</v>
      </c>
      <c r="B45" s="39" t="s">
        <v>65</v>
      </c>
      <c r="C45" s="40">
        <v>60000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1">
        <f t="shared" si="0"/>
        <v>60000</v>
      </c>
    </row>
    <row r="46" spans="1:13" ht="12.75">
      <c r="A46" s="48" t="s">
        <v>66</v>
      </c>
      <c r="B46" s="39" t="s">
        <v>67</v>
      </c>
      <c r="C46" s="40">
        <v>100000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1">
        <f t="shared" si="0"/>
        <v>100000</v>
      </c>
    </row>
    <row r="47" spans="1:13" ht="12.75">
      <c r="A47" s="48" t="s">
        <v>68</v>
      </c>
      <c r="B47" s="39" t="s">
        <v>69</v>
      </c>
      <c r="C47" s="40">
        <v>30000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1">
        <f t="shared" si="0"/>
        <v>30000</v>
      </c>
    </row>
    <row r="48" spans="1:13" ht="12.75">
      <c r="A48" s="48" t="s">
        <v>70</v>
      </c>
      <c r="B48" s="39" t="s">
        <v>71</v>
      </c>
      <c r="C48" s="40">
        <v>100000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0"/>
        <v>100000</v>
      </c>
    </row>
    <row r="49" spans="1:13" ht="25.5">
      <c r="A49" s="48" t="s">
        <v>76</v>
      </c>
      <c r="B49" s="39" t="s">
        <v>77</v>
      </c>
      <c r="C49" s="40">
        <v>300000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1">
        <f t="shared" si="0"/>
        <v>300000</v>
      </c>
    </row>
    <row r="50" spans="1:13" ht="12.75">
      <c r="A50" s="46" t="s">
        <v>130</v>
      </c>
      <c r="B50" s="35" t="s">
        <v>131</v>
      </c>
      <c r="C50" s="36">
        <v>263500</v>
      </c>
      <c r="D50" s="36">
        <v>197200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7">
        <f t="shared" si="0"/>
        <v>263500</v>
      </c>
    </row>
    <row r="51" spans="1:13" ht="12.75">
      <c r="A51" s="47" t="s">
        <v>82</v>
      </c>
      <c r="B51" s="35" t="s">
        <v>83</v>
      </c>
      <c r="C51" s="36">
        <v>263500</v>
      </c>
      <c r="D51" s="36">
        <v>197200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7">
        <f t="shared" si="0"/>
        <v>263500</v>
      </c>
    </row>
    <row r="52" spans="1:13" ht="12.75">
      <c r="A52" s="48" t="s">
        <v>84</v>
      </c>
      <c r="B52" s="39" t="s">
        <v>85</v>
      </c>
      <c r="C52" s="40">
        <v>249070</v>
      </c>
      <c r="D52" s="40">
        <v>190200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1">
        <f t="shared" si="0"/>
        <v>249070</v>
      </c>
    </row>
    <row r="53" spans="1:13" ht="12.75">
      <c r="A53" s="48" t="s">
        <v>86</v>
      </c>
      <c r="B53" s="39" t="s">
        <v>87</v>
      </c>
      <c r="C53" s="40">
        <v>14430</v>
      </c>
      <c r="D53" s="40">
        <v>7000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0"/>
        <v>14430</v>
      </c>
    </row>
    <row r="54" spans="1:13" ht="25.5">
      <c r="A54" s="46" t="s">
        <v>132</v>
      </c>
      <c r="B54" s="35" t="s">
        <v>133</v>
      </c>
      <c r="C54" s="36">
        <v>-11000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7">
        <f t="shared" si="0"/>
        <v>-11000</v>
      </c>
    </row>
    <row r="55" spans="1:13" ht="12.75">
      <c r="A55" s="47" t="s">
        <v>104</v>
      </c>
      <c r="B55" s="35" t="s">
        <v>105</v>
      </c>
      <c r="C55" s="36">
        <v>-11000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7">
        <f t="shared" si="0"/>
        <v>-11000</v>
      </c>
    </row>
    <row r="56" spans="1:13" ht="12.75">
      <c r="A56" s="48" t="s">
        <v>106</v>
      </c>
      <c r="B56" s="39" t="s">
        <v>107</v>
      </c>
      <c r="C56" s="40">
        <v>-29000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1">
        <f t="shared" si="0"/>
        <v>-29000</v>
      </c>
    </row>
    <row r="57" spans="1:13" ht="12.75">
      <c r="A57" s="48" t="s">
        <v>113</v>
      </c>
      <c r="B57" s="39" t="s">
        <v>14</v>
      </c>
      <c r="C57" s="40">
        <v>18000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1">
        <f t="shared" si="0"/>
        <v>18000</v>
      </c>
    </row>
    <row r="58" spans="1:13" ht="12.75">
      <c r="A58" s="49" t="s">
        <v>114</v>
      </c>
      <c r="B58" s="49"/>
      <c r="C58" s="50">
        <v>2376870</v>
      </c>
      <c r="D58" s="50">
        <v>788035</v>
      </c>
      <c r="E58" s="50">
        <v>7000</v>
      </c>
      <c r="F58" s="50">
        <v>273400</v>
      </c>
      <c r="G58" s="50">
        <v>0</v>
      </c>
      <c r="H58" s="50">
        <v>0</v>
      </c>
      <c r="I58" s="50">
        <v>0</v>
      </c>
      <c r="J58" s="50">
        <v>273400</v>
      </c>
      <c r="K58" s="50">
        <v>273400</v>
      </c>
      <c r="L58" s="50">
        <v>262400</v>
      </c>
      <c r="M58" s="50">
        <f t="shared" si="0"/>
        <v>2650270</v>
      </c>
    </row>
    <row r="61" spans="2:9" ht="12.75">
      <c r="B61" s="45" t="s">
        <v>17</v>
      </c>
      <c r="I61" s="45" t="s">
        <v>18</v>
      </c>
    </row>
  </sheetData>
  <mergeCells count="21">
    <mergeCell ref="J8:J10"/>
    <mergeCell ref="K9:K10"/>
    <mergeCell ref="K8:L8"/>
    <mergeCell ref="M7:M10"/>
    <mergeCell ref="A9:A10"/>
    <mergeCell ref="B9:B10"/>
    <mergeCell ref="C7:E7"/>
    <mergeCell ref="C8:C10"/>
    <mergeCell ref="D9:D10"/>
    <mergeCell ref="D8:E8"/>
    <mergeCell ref="E9:E10"/>
    <mergeCell ref="A4:M4"/>
    <mergeCell ref="A5:M5"/>
    <mergeCell ref="A7:A8"/>
    <mergeCell ref="B7:B8"/>
    <mergeCell ref="F7:L7"/>
    <mergeCell ref="F8:F10"/>
    <mergeCell ref="G8:G10"/>
    <mergeCell ref="H8:I8"/>
    <mergeCell ref="H9:H10"/>
    <mergeCell ref="I9:I10"/>
  </mergeCells>
  <printOptions/>
  <pageMargins left="0.1968503937007874" right="0.1968503937007874" top="1.15" bottom="0.3937007874015748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D40" sqref="D40"/>
    </sheetView>
  </sheetViews>
  <sheetFormatPr defaultColWidth="9.00390625" defaultRowHeight="12.75"/>
  <cols>
    <col min="1" max="1" width="14.00390625" style="51" customWidth="1"/>
    <col min="2" max="2" width="27.375" style="51" customWidth="1"/>
    <col min="3" max="3" width="18.375" style="51" customWidth="1"/>
    <col min="4" max="4" width="34.75390625" style="51" customWidth="1"/>
    <col min="5" max="5" width="20.25390625" style="51" customWidth="1"/>
    <col min="6" max="6" width="16.25390625" style="51" customWidth="1"/>
    <col min="7" max="16384" width="9.00390625" style="51" customWidth="1"/>
  </cols>
  <sheetData>
    <row r="1" ht="15.75">
      <c r="E1" s="51" t="s">
        <v>134</v>
      </c>
    </row>
    <row r="2" ht="15.75">
      <c r="E2" s="51" t="s">
        <v>135</v>
      </c>
    </row>
    <row r="3" ht="15.75">
      <c r="E3" s="52" t="s">
        <v>22</v>
      </c>
    </row>
    <row r="4" ht="15.75">
      <c r="E4" s="52"/>
    </row>
    <row r="5" ht="15.75">
      <c r="E5" s="52"/>
    </row>
    <row r="6" ht="15.75">
      <c r="E6" s="52"/>
    </row>
    <row r="7" spans="1:6" ht="39" customHeight="1">
      <c r="A7" s="53" t="s">
        <v>136</v>
      </c>
      <c r="B7" s="53"/>
      <c r="C7" s="53"/>
      <c r="D7" s="53"/>
      <c r="E7" s="53"/>
      <c r="F7" s="53"/>
    </row>
    <row r="8" spans="1:6" ht="18.75">
      <c r="A8" s="54"/>
      <c r="B8" s="54"/>
      <c r="C8" s="54"/>
      <c r="D8" s="54"/>
      <c r="E8" s="54"/>
      <c r="F8" s="54"/>
    </row>
    <row r="9" spans="1:6" ht="15.75">
      <c r="A9" s="55"/>
      <c r="B9" s="55"/>
      <c r="C9" s="55"/>
      <c r="D9" s="55"/>
      <c r="E9" s="55"/>
      <c r="F9" s="55"/>
    </row>
    <row r="10" spans="1:6" ht="15.75">
      <c r="A10" s="56"/>
      <c r="B10" s="56"/>
      <c r="C10" s="56"/>
      <c r="D10" s="56"/>
      <c r="E10" s="56"/>
      <c r="F10" s="57" t="s">
        <v>19</v>
      </c>
    </row>
    <row r="11" spans="1:6" ht="22.5" customHeight="1">
      <c r="A11" s="58" t="s">
        <v>137</v>
      </c>
      <c r="B11" s="59" t="s">
        <v>138</v>
      </c>
      <c r="C11" s="58" t="s">
        <v>139</v>
      </c>
      <c r="D11" s="58"/>
      <c r="E11" s="58"/>
      <c r="F11" s="60" t="s">
        <v>6</v>
      </c>
    </row>
    <row r="12" spans="1:6" ht="20.25" customHeight="1">
      <c r="A12" s="58"/>
      <c r="B12" s="61"/>
      <c r="C12" s="62" t="s">
        <v>4</v>
      </c>
      <c r="D12" s="62"/>
      <c r="E12" s="63" t="s">
        <v>5</v>
      </c>
      <c r="F12" s="60"/>
    </row>
    <row r="13" spans="1:6" ht="27" customHeight="1">
      <c r="A13" s="58"/>
      <c r="B13" s="61"/>
      <c r="C13" s="61" t="s">
        <v>140</v>
      </c>
      <c r="D13" s="64" t="s">
        <v>141</v>
      </c>
      <c r="E13" s="65"/>
      <c r="F13" s="60"/>
    </row>
    <row r="14" spans="1:6" ht="57.75" customHeight="1">
      <c r="A14" s="58"/>
      <c r="B14" s="66"/>
      <c r="C14" s="66"/>
      <c r="D14" s="67"/>
      <c r="E14" s="67"/>
      <c r="F14" s="60"/>
    </row>
    <row r="15" spans="1:6" ht="15.75">
      <c r="A15" s="68">
        <v>17313301000</v>
      </c>
      <c r="B15" s="69" t="s">
        <v>142</v>
      </c>
      <c r="C15" s="70">
        <v>0</v>
      </c>
      <c r="D15" s="71">
        <v>13000</v>
      </c>
      <c r="E15" s="72">
        <v>0</v>
      </c>
      <c r="F15" s="73">
        <f>SUM(D15+E15+C15)</f>
        <v>13000</v>
      </c>
    </row>
    <row r="16" spans="1:6" ht="30" customHeight="1">
      <c r="A16" s="74">
        <v>17313300000</v>
      </c>
      <c r="B16" s="75" t="s">
        <v>143</v>
      </c>
      <c r="C16" s="76">
        <f>SUM(C15)</f>
        <v>0</v>
      </c>
      <c r="D16" s="76">
        <f>SUM(D15)</f>
        <v>13000</v>
      </c>
      <c r="E16" s="76">
        <f>SUM(E15)</f>
        <v>0</v>
      </c>
      <c r="F16" s="73">
        <f>SUM(D16:E16)</f>
        <v>13000</v>
      </c>
    </row>
    <row r="17" spans="1:6" ht="15.75" hidden="1">
      <c r="A17" s="77">
        <v>17313501000</v>
      </c>
      <c r="B17" s="78" t="s">
        <v>144</v>
      </c>
      <c r="C17" s="79"/>
      <c r="D17" s="80"/>
      <c r="E17" s="72"/>
      <c r="F17" s="73">
        <f>SUM(D17+E17)</f>
        <v>0</v>
      </c>
    </row>
    <row r="18" spans="1:6" ht="15.75" hidden="1">
      <c r="A18" s="77">
        <v>17313502000</v>
      </c>
      <c r="B18" s="78" t="s">
        <v>145</v>
      </c>
      <c r="C18" s="79"/>
      <c r="D18" s="80"/>
      <c r="E18" s="72"/>
      <c r="F18" s="73">
        <f>SUM(D18+E18)</f>
        <v>0</v>
      </c>
    </row>
    <row r="19" spans="1:6" ht="15.75" hidden="1">
      <c r="A19" s="77">
        <v>17313503000</v>
      </c>
      <c r="B19" s="69" t="s">
        <v>146</v>
      </c>
      <c r="C19" s="81"/>
      <c r="D19" s="80"/>
      <c r="E19" s="72"/>
      <c r="F19" s="73">
        <f>SUM(D19+E19)</f>
        <v>0</v>
      </c>
    </row>
    <row r="20" spans="1:6" ht="15.75" hidden="1">
      <c r="A20" s="77">
        <v>17313504000</v>
      </c>
      <c r="B20" s="69" t="s">
        <v>147</v>
      </c>
      <c r="C20" s="81"/>
      <c r="D20" s="80">
        <v>0</v>
      </c>
      <c r="E20" s="72">
        <v>0</v>
      </c>
      <c r="F20" s="73">
        <f aca="true" t="shared" si="0" ref="F20:F38">SUM(D20+E20+C20)</f>
        <v>0</v>
      </c>
    </row>
    <row r="21" spans="1:6" ht="15.75" hidden="1">
      <c r="A21" s="77">
        <v>17313505000</v>
      </c>
      <c r="B21" s="69" t="s">
        <v>148</v>
      </c>
      <c r="C21" s="81"/>
      <c r="D21" s="80"/>
      <c r="E21" s="72"/>
      <c r="F21" s="73">
        <f t="shared" si="0"/>
        <v>0</v>
      </c>
    </row>
    <row r="22" spans="1:6" ht="15.75">
      <c r="A22" s="77">
        <v>17313506000</v>
      </c>
      <c r="B22" s="69" t="s">
        <v>149</v>
      </c>
      <c r="C22" s="71">
        <v>5000</v>
      </c>
      <c r="D22" s="80">
        <v>0</v>
      </c>
      <c r="E22" s="72">
        <v>0</v>
      </c>
      <c r="F22" s="73">
        <f t="shared" si="0"/>
        <v>5000</v>
      </c>
    </row>
    <row r="23" spans="1:6" ht="15.75" hidden="1">
      <c r="A23" s="77">
        <v>17313507000</v>
      </c>
      <c r="B23" s="69" t="s">
        <v>150</v>
      </c>
      <c r="C23" s="81"/>
      <c r="D23" s="80"/>
      <c r="E23" s="72"/>
      <c r="F23" s="73">
        <f t="shared" si="0"/>
        <v>0</v>
      </c>
    </row>
    <row r="24" spans="1:6" ht="15.75" hidden="1">
      <c r="A24" s="77">
        <v>17313508000</v>
      </c>
      <c r="B24" s="69" t="s">
        <v>151</v>
      </c>
      <c r="C24" s="81"/>
      <c r="D24" s="82"/>
      <c r="E24" s="73"/>
      <c r="F24" s="73">
        <f t="shared" si="0"/>
        <v>0</v>
      </c>
    </row>
    <row r="25" spans="1:6" s="83" customFormat="1" ht="15.75" hidden="1">
      <c r="A25" s="77">
        <v>17313509000</v>
      </c>
      <c r="B25" s="69" t="s">
        <v>152</v>
      </c>
      <c r="C25" s="81"/>
      <c r="D25" s="72">
        <v>0</v>
      </c>
      <c r="E25" s="72">
        <v>0</v>
      </c>
      <c r="F25" s="73">
        <f t="shared" si="0"/>
        <v>0</v>
      </c>
    </row>
    <row r="26" spans="1:6" ht="15.75" hidden="1">
      <c r="A26" s="77">
        <v>17313510000</v>
      </c>
      <c r="B26" s="69" t="s">
        <v>153</v>
      </c>
      <c r="C26" s="81"/>
      <c r="D26" s="82"/>
      <c r="E26" s="82"/>
      <c r="F26" s="73">
        <f t="shared" si="0"/>
        <v>0</v>
      </c>
    </row>
    <row r="27" spans="1:6" ht="15.75" hidden="1">
      <c r="A27" s="77">
        <v>17313511000</v>
      </c>
      <c r="B27" s="69" t="s">
        <v>154</v>
      </c>
      <c r="C27" s="81"/>
      <c r="D27" s="82"/>
      <c r="E27" s="82"/>
      <c r="F27" s="73">
        <f t="shared" si="0"/>
        <v>0</v>
      </c>
    </row>
    <row r="28" spans="1:6" s="83" customFormat="1" ht="15.75" hidden="1">
      <c r="A28" s="77">
        <v>17313512000</v>
      </c>
      <c r="B28" s="69" t="s">
        <v>155</v>
      </c>
      <c r="C28" s="81"/>
      <c r="D28" s="84"/>
      <c r="E28" s="84"/>
      <c r="F28" s="73">
        <f t="shared" si="0"/>
        <v>0</v>
      </c>
    </row>
    <row r="29" spans="1:6" ht="15.75" hidden="1">
      <c r="A29" s="77">
        <v>17313513000</v>
      </c>
      <c r="B29" s="69" t="s">
        <v>156</v>
      </c>
      <c r="C29" s="81"/>
      <c r="D29" s="84"/>
      <c r="E29" s="84"/>
      <c r="F29" s="73">
        <f t="shared" si="0"/>
        <v>0</v>
      </c>
    </row>
    <row r="30" spans="1:6" ht="15.75" hidden="1">
      <c r="A30" s="77">
        <v>17313514000</v>
      </c>
      <c r="B30" s="69" t="s">
        <v>157</v>
      </c>
      <c r="C30" s="81"/>
      <c r="D30" s="82"/>
      <c r="E30" s="82"/>
      <c r="F30" s="73">
        <f t="shared" si="0"/>
        <v>0</v>
      </c>
    </row>
    <row r="31" spans="1:6" ht="15.75" hidden="1">
      <c r="A31" s="77">
        <v>17313515000</v>
      </c>
      <c r="B31" s="69" t="s">
        <v>158</v>
      </c>
      <c r="C31" s="81"/>
      <c r="D31" s="82"/>
      <c r="E31" s="82"/>
      <c r="F31" s="73">
        <f t="shared" si="0"/>
        <v>0</v>
      </c>
    </row>
    <row r="32" spans="1:6" ht="15.75" hidden="1">
      <c r="A32" s="77">
        <v>17313516000</v>
      </c>
      <c r="B32" s="69" t="s">
        <v>159</v>
      </c>
      <c r="C32" s="81"/>
      <c r="D32" s="82"/>
      <c r="E32" s="82"/>
      <c r="F32" s="73">
        <f t="shared" si="0"/>
        <v>0</v>
      </c>
    </row>
    <row r="33" spans="1:6" ht="15.75" hidden="1">
      <c r="A33" s="77">
        <v>17313517000</v>
      </c>
      <c r="B33" s="69" t="s">
        <v>160</v>
      </c>
      <c r="C33" s="81"/>
      <c r="D33" s="82"/>
      <c r="E33" s="82"/>
      <c r="F33" s="73">
        <f t="shared" si="0"/>
        <v>0</v>
      </c>
    </row>
    <row r="34" spans="1:6" ht="15.75" hidden="1">
      <c r="A34" s="77">
        <v>17313518000</v>
      </c>
      <c r="B34" s="69" t="s">
        <v>161</v>
      </c>
      <c r="C34" s="81"/>
      <c r="D34" s="82"/>
      <c r="E34" s="82"/>
      <c r="F34" s="73">
        <f t="shared" si="0"/>
        <v>0</v>
      </c>
    </row>
    <row r="35" spans="1:6" ht="15.75" hidden="1">
      <c r="A35" s="77">
        <v>17313519000</v>
      </c>
      <c r="B35" s="69" t="s">
        <v>162</v>
      </c>
      <c r="C35" s="81"/>
      <c r="D35" s="82"/>
      <c r="E35" s="82"/>
      <c r="F35" s="73">
        <f t="shared" si="0"/>
        <v>0</v>
      </c>
    </row>
    <row r="36" spans="1:6" ht="15.75" hidden="1">
      <c r="A36" s="77">
        <v>17313520000</v>
      </c>
      <c r="B36" s="69" t="s">
        <v>163</v>
      </c>
      <c r="C36" s="81"/>
      <c r="D36" s="82"/>
      <c r="E36" s="82"/>
      <c r="F36" s="73">
        <f t="shared" si="0"/>
        <v>0</v>
      </c>
    </row>
    <row r="37" spans="1:6" ht="15.75">
      <c r="A37" s="85">
        <v>17313500000</v>
      </c>
      <c r="B37" s="75" t="s">
        <v>164</v>
      </c>
      <c r="C37" s="86">
        <f>SUM(C17:C36)</f>
        <v>5000</v>
      </c>
      <c r="D37" s="86">
        <f>SUM(D17:D36)</f>
        <v>0</v>
      </c>
      <c r="E37" s="86">
        <f>SUM(E17:E36)</f>
        <v>0</v>
      </c>
      <c r="F37" s="73">
        <f t="shared" si="0"/>
        <v>5000</v>
      </c>
    </row>
    <row r="38" spans="1:6" ht="15.75">
      <c r="A38" s="87"/>
      <c r="B38" s="88" t="s">
        <v>165</v>
      </c>
      <c r="C38" s="89">
        <f>SUM(C37+C16)</f>
        <v>5000</v>
      </c>
      <c r="D38" s="89">
        <f>SUM(D37+D16)</f>
        <v>13000</v>
      </c>
      <c r="E38" s="89">
        <f>SUM(E37+E16)</f>
        <v>0</v>
      </c>
      <c r="F38" s="73">
        <f t="shared" si="0"/>
        <v>18000</v>
      </c>
    </row>
    <row r="39" ht="15.75">
      <c r="F39" s="90"/>
    </row>
    <row r="43" spans="2:5" ht="18.75">
      <c r="B43" s="91" t="s">
        <v>17</v>
      </c>
      <c r="C43" s="91"/>
      <c r="D43" s="91"/>
      <c r="E43" s="91" t="s">
        <v>18</v>
      </c>
    </row>
  </sheetData>
  <sheetProtection/>
  <mergeCells count="9">
    <mergeCell ref="A7:F7"/>
    <mergeCell ref="E13:E14"/>
    <mergeCell ref="F11:F14"/>
    <mergeCell ref="A11:A14"/>
    <mergeCell ref="B11:B14"/>
    <mergeCell ref="D13:D14"/>
    <mergeCell ref="C11:E11"/>
    <mergeCell ref="C12:D12"/>
    <mergeCell ref="C13:C14"/>
  </mergeCells>
  <printOptions/>
  <pageMargins left="0.49" right="0.3937007874015748" top="0.8661417322834646" bottom="0.669291338582677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B8" sqref="B8"/>
    </sheetView>
  </sheetViews>
  <sheetFormatPr defaultColWidth="9.00390625" defaultRowHeight="12.75"/>
  <cols>
    <col min="1" max="1" width="7.00390625" style="25" bestFit="1" customWidth="1"/>
    <col min="2" max="2" width="41.00390625" style="25" customWidth="1"/>
    <col min="3" max="3" width="10.875" style="25" customWidth="1"/>
    <col min="4" max="4" width="11.375" style="25" customWidth="1"/>
    <col min="5" max="5" width="11.75390625" style="25" customWidth="1"/>
    <col min="6" max="6" width="11.375" style="25" customWidth="1"/>
    <col min="7" max="16384" width="9.125" style="25" customWidth="1"/>
  </cols>
  <sheetData>
    <row r="1" ht="12.75">
      <c r="E1" s="25" t="s">
        <v>166</v>
      </c>
    </row>
    <row r="2" ht="12.75">
      <c r="E2" s="25" t="s">
        <v>1</v>
      </c>
    </row>
    <row r="3" ht="12.75">
      <c r="E3" s="25" t="s">
        <v>22</v>
      </c>
    </row>
    <row r="6" spans="1:6" ht="12.75">
      <c r="A6" s="26" t="s">
        <v>167</v>
      </c>
      <c r="B6" s="27"/>
      <c r="C6" s="27"/>
      <c r="D6" s="27"/>
      <c r="E6" s="27"/>
      <c r="F6" s="27"/>
    </row>
    <row r="7" spans="1:6" ht="12.75">
      <c r="A7" s="92"/>
      <c r="B7" s="93"/>
      <c r="C7" s="93"/>
      <c r="D7" s="93"/>
      <c r="E7" s="93"/>
      <c r="F7" s="93"/>
    </row>
    <row r="8" spans="1:6" ht="12.75">
      <c r="A8" s="92"/>
      <c r="B8" s="93"/>
      <c r="C8" s="93"/>
      <c r="D8" s="93"/>
      <c r="E8" s="93"/>
      <c r="F8" s="93"/>
    </row>
    <row r="9" ht="12.75">
      <c r="F9" s="28" t="s">
        <v>19</v>
      </c>
    </row>
    <row r="10" spans="1:11" ht="12.75">
      <c r="A10" s="30" t="s">
        <v>2</v>
      </c>
      <c r="B10" s="30" t="s">
        <v>168</v>
      </c>
      <c r="C10" s="30" t="s">
        <v>4</v>
      </c>
      <c r="D10" s="30" t="s">
        <v>5</v>
      </c>
      <c r="E10" s="30"/>
      <c r="F10" s="31" t="s">
        <v>6</v>
      </c>
      <c r="G10" s="94"/>
      <c r="H10" s="94"/>
      <c r="I10" s="94"/>
      <c r="J10" s="94"/>
      <c r="K10" s="94"/>
    </row>
    <row r="11" spans="1:11" ht="12.75">
      <c r="A11" s="30"/>
      <c r="B11" s="30"/>
      <c r="C11" s="30"/>
      <c r="D11" s="30" t="s">
        <v>6</v>
      </c>
      <c r="E11" s="30" t="s">
        <v>7</v>
      </c>
      <c r="F11" s="30"/>
      <c r="G11" s="94"/>
      <c r="H11" s="94"/>
      <c r="I11" s="94"/>
      <c r="J11" s="94"/>
      <c r="K11" s="94"/>
    </row>
    <row r="12" spans="1:11" ht="12.75">
      <c r="A12" s="30"/>
      <c r="B12" s="30"/>
      <c r="C12" s="30"/>
      <c r="D12" s="30"/>
      <c r="E12" s="30"/>
      <c r="F12" s="30"/>
      <c r="G12" s="94"/>
      <c r="H12" s="94"/>
      <c r="I12" s="94"/>
      <c r="J12" s="94"/>
      <c r="K12" s="94"/>
    </row>
    <row r="13" spans="1:11" s="20" customFormat="1" ht="11.2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8">
        <v>6</v>
      </c>
      <c r="G13" s="19"/>
      <c r="H13" s="19"/>
      <c r="I13" s="19"/>
      <c r="J13" s="19"/>
      <c r="K13" s="19"/>
    </row>
    <row r="14" spans="1:6" ht="12.75">
      <c r="A14" s="95">
        <v>200000</v>
      </c>
      <c r="B14" s="35" t="s">
        <v>169</v>
      </c>
      <c r="C14" s="36">
        <v>-259630</v>
      </c>
      <c r="D14" s="36">
        <v>262400</v>
      </c>
      <c r="E14" s="36">
        <v>262400</v>
      </c>
      <c r="F14" s="37">
        <f aca="true" t="shared" si="0" ref="F14:F26">C14+D14</f>
        <v>2770</v>
      </c>
    </row>
    <row r="15" spans="1:6" ht="25.5">
      <c r="A15" s="95">
        <v>205000</v>
      </c>
      <c r="B15" s="35" t="s">
        <v>170</v>
      </c>
      <c r="C15" s="36">
        <v>2770</v>
      </c>
      <c r="D15" s="36">
        <v>-2770</v>
      </c>
      <c r="E15" s="36">
        <v>0</v>
      </c>
      <c r="F15" s="37">
        <f t="shared" si="0"/>
        <v>0</v>
      </c>
    </row>
    <row r="16" spans="1:6" ht="25.5">
      <c r="A16" s="96">
        <v>205330</v>
      </c>
      <c r="B16" s="39" t="s">
        <v>171</v>
      </c>
      <c r="C16" s="40">
        <v>2770</v>
      </c>
      <c r="D16" s="40">
        <v>-2770</v>
      </c>
      <c r="E16" s="40">
        <v>0</v>
      </c>
      <c r="F16" s="41">
        <f t="shared" si="0"/>
        <v>0</v>
      </c>
    </row>
    <row r="17" spans="1:6" ht="25.5">
      <c r="A17" s="95">
        <v>208000</v>
      </c>
      <c r="B17" s="35" t="s">
        <v>172</v>
      </c>
      <c r="C17" s="36">
        <v>-262400</v>
      </c>
      <c r="D17" s="36">
        <v>265170</v>
      </c>
      <c r="E17" s="36">
        <v>262400</v>
      </c>
      <c r="F17" s="37">
        <f t="shared" si="0"/>
        <v>2770</v>
      </c>
    </row>
    <row r="18" spans="1:6" ht="12.75">
      <c r="A18" s="96">
        <v>208100</v>
      </c>
      <c r="B18" s="39" t="s">
        <v>173</v>
      </c>
      <c r="C18" s="40">
        <v>0</v>
      </c>
      <c r="D18" s="40">
        <v>2770</v>
      </c>
      <c r="E18" s="40">
        <v>0</v>
      </c>
      <c r="F18" s="41">
        <f t="shared" si="0"/>
        <v>2770</v>
      </c>
    </row>
    <row r="19" spans="1:6" ht="38.25">
      <c r="A19" s="96">
        <v>208400</v>
      </c>
      <c r="B19" s="39" t="s">
        <v>174</v>
      </c>
      <c r="C19" s="40">
        <v>-262400</v>
      </c>
      <c r="D19" s="40">
        <v>262400</v>
      </c>
      <c r="E19" s="40">
        <v>262400</v>
      </c>
      <c r="F19" s="41">
        <f t="shared" si="0"/>
        <v>0</v>
      </c>
    </row>
    <row r="20" spans="1:6" ht="12.75">
      <c r="A20" s="95"/>
      <c r="B20" s="35" t="s">
        <v>175</v>
      </c>
      <c r="C20" s="36">
        <v>-259630</v>
      </c>
      <c r="D20" s="36">
        <v>262400</v>
      </c>
      <c r="E20" s="36">
        <v>262400</v>
      </c>
      <c r="F20" s="37">
        <f t="shared" si="0"/>
        <v>2770</v>
      </c>
    </row>
    <row r="21" spans="1:6" ht="12.75">
      <c r="A21" s="95">
        <v>600000</v>
      </c>
      <c r="B21" s="35" t="s">
        <v>176</v>
      </c>
      <c r="C21" s="36">
        <v>-259630</v>
      </c>
      <c r="D21" s="36">
        <v>262400</v>
      </c>
      <c r="E21" s="36">
        <v>262400</v>
      </c>
      <c r="F21" s="37">
        <f t="shared" si="0"/>
        <v>2770</v>
      </c>
    </row>
    <row r="22" spans="1:6" ht="12.75">
      <c r="A22" s="95">
        <v>602000</v>
      </c>
      <c r="B22" s="35" t="s">
        <v>177</v>
      </c>
      <c r="C22" s="36">
        <v>-259630</v>
      </c>
      <c r="D22" s="36">
        <v>262400</v>
      </c>
      <c r="E22" s="36">
        <v>262400</v>
      </c>
      <c r="F22" s="37">
        <f t="shared" si="0"/>
        <v>2770</v>
      </c>
    </row>
    <row r="23" spans="1:6" ht="12.75">
      <c r="A23" s="96">
        <v>602100</v>
      </c>
      <c r="B23" s="39" t="s">
        <v>173</v>
      </c>
      <c r="C23" s="40">
        <v>0</v>
      </c>
      <c r="D23" s="40">
        <v>2770</v>
      </c>
      <c r="E23" s="40">
        <v>0</v>
      </c>
      <c r="F23" s="41">
        <f t="shared" si="0"/>
        <v>2770</v>
      </c>
    </row>
    <row r="24" spans="1:6" ht="25.5">
      <c r="A24" s="96">
        <v>602303</v>
      </c>
      <c r="B24" s="39" t="s">
        <v>171</v>
      </c>
      <c r="C24" s="40">
        <v>2770</v>
      </c>
      <c r="D24" s="40">
        <v>-2770</v>
      </c>
      <c r="E24" s="40">
        <v>0</v>
      </c>
      <c r="F24" s="41">
        <f t="shared" si="0"/>
        <v>0</v>
      </c>
    </row>
    <row r="25" spans="1:6" ht="38.25">
      <c r="A25" s="96">
        <v>602400</v>
      </c>
      <c r="B25" s="39" t="s">
        <v>174</v>
      </c>
      <c r="C25" s="40">
        <v>-262400</v>
      </c>
      <c r="D25" s="40">
        <v>262400</v>
      </c>
      <c r="E25" s="40">
        <v>262400</v>
      </c>
      <c r="F25" s="41">
        <f t="shared" si="0"/>
        <v>0</v>
      </c>
    </row>
    <row r="26" spans="1:6" ht="12.75">
      <c r="A26" s="97"/>
      <c r="B26" s="35" t="s">
        <v>178</v>
      </c>
      <c r="C26" s="36">
        <v>-259630</v>
      </c>
      <c r="D26" s="36">
        <v>262400</v>
      </c>
      <c r="E26" s="36">
        <v>262400</v>
      </c>
      <c r="F26" s="37">
        <f t="shared" si="0"/>
        <v>2770</v>
      </c>
    </row>
    <row r="29" spans="2:5" ht="12.75">
      <c r="B29" s="45" t="s">
        <v>17</v>
      </c>
      <c r="E29" s="45" t="s">
        <v>18</v>
      </c>
    </row>
  </sheetData>
  <mergeCells count="8">
    <mergeCell ref="A6:F6"/>
    <mergeCell ref="A10:A12"/>
    <mergeCell ref="B10:B12"/>
    <mergeCell ref="C10:C12"/>
    <mergeCell ref="D10:E10"/>
    <mergeCell ref="D11:D12"/>
    <mergeCell ref="E11:E12"/>
    <mergeCell ref="F10:F12"/>
  </mergeCells>
  <printOptions/>
  <pageMargins left="0.984251968503937" right="0.5905511811023623" top="0.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zoomScaleSheetLayoutView="100" workbookViewId="0" topLeftCell="A1">
      <selection activeCell="C27" sqref="C27"/>
    </sheetView>
  </sheetViews>
  <sheetFormatPr defaultColWidth="9.00390625" defaultRowHeight="12.75"/>
  <cols>
    <col min="1" max="1" width="21.25390625" style="99" customWidth="1"/>
    <col min="2" max="2" width="62.00390625" style="99" customWidth="1"/>
    <col min="3" max="3" width="16.625" style="99" customWidth="1"/>
    <col min="4" max="4" width="13.125" style="99" customWidth="1"/>
    <col min="5" max="5" width="12.125" style="99" customWidth="1"/>
    <col min="6" max="6" width="14.375" style="99" customWidth="1"/>
    <col min="7" max="7" width="12.25390625" style="99" customWidth="1"/>
    <col min="8" max="16384" width="9.125" style="99" customWidth="1"/>
  </cols>
  <sheetData>
    <row r="1" spans="1:7" ht="15.75">
      <c r="A1" s="98"/>
      <c r="B1" s="98"/>
      <c r="C1" s="98"/>
      <c r="F1" s="100" t="s">
        <v>179</v>
      </c>
      <c r="G1" s="101"/>
    </row>
    <row r="2" spans="1:9" ht="15.75">
      <c r="A2" s="98"/>
      <c r="B2" s="98"/>
      <c r="C2" s="98"/>
      <c r="F2" s="100" t="s">
        <v>135</v>
      </c>
      <c r="I2" s="102"/>
    </row>
    <row r="3" spans="1:9" ht="15.75">
      <c r="A3" s="98"/>
      <c r="B3" s="98"/>
      <c r="C3" s="98"/>
      <c r="F3" s="100" t="s">
        <v>180</v>
      </c>
      <c r="H3" s="100"/>
      <c r="I3" s="102"/>
    </row>
    <row r="4" spans="1:9" ht="15.75">
      <c r="A4" s="98"/>
      <c r="B4" s="98"/>
      <c r="C4" s="98"/>
      <c r="H4" s="100"/>
      <c r="I4" s="102"/>
    </row>
    <row r="5" spans="1:9" ht="15.75">
      <c r="A5" s="103"/>
      <c r="B5" s="103"/>
      <c r="I5" s="104"/>
    </row>
    <row r="6" spans="2:9" ht="36.75" customHeight="1">
      <c r="B6" s="105" t="s">
        <v>181</v>
      </c>
      <c r="C6" s="105"/>
      <c r="D6" s="105"/>
      <c r="E6" s="105"/>
      <c r="F6" s="105"/>
      <c r="I6" s="104"/>
    </row>
    <row r="7" ht="15.75">
      <c r="G7" s="106" t="s">
        <v>19</v>
      </c>
    </row>
    <row r="8" spans="1:7" ht="43.5" customHeight="1">
      <c r="A8" s="107" t="s">
        <v>182</v>
      </c>
      <c r="B8" s="108" t="s">
        <v>119</v>
      </c>
      <c r="C8" s="109" t="s">
        <v>183</v>
      </c>
      <c r="D8" s="110" t="s">
        <v>184</v>
      </c>
      <c r="E8" s="110" t="s">
        <v>185</v>
      </c>
      <c r="F8" s="110" t="s">
        <v>186</v>
      </c>
      <c r="G8" s="109" t="s">
        <v>187</v>
      </c>
    </row>
    <row r="9" spans="1:7" ht="51.75" customHeight="1">
      <c r="A9" s="107" t="s">
        <v>26</v>
      </c>
      <c r="B9" s="108" t="s">
        <v>27</v>
      </c>
      <c r="C9" s="109"/>
      <c r="D9" s="110"/>
      <c r="E9" s="110"/>
      <c r="F9" s="110"/>
      <c r="G9" s="109"/>
    </row>
    <row r="10" spans="1:7" s="115" customFormat="1" ht="15.75">
      <c r="A10" s="111"/>
      <c r="B10" s="112"/>
      <c r="C10" s="113"/>
      <c r="D10" s="113"/>
      <c r="E10" s="113"/>
      <c r="F10" s="113"/>
      <c r="G10" s="114"/>
    </row>
    <row r="11" spans="1:7" s="115" customFormat="1" ht="15.75">
      <c r="A11" s="116"/>
      <c r="B11" s="117"/>
      <c r="C11" s="118"/>
      <c r="D11" s="113"/>
      <c r="E11" s="113"/>
      <c r="F11" s="113"/>
      <c r="G11" s="119"/>
    </row>
    <row r="12" spans="1:7" s="115" customFormat="1" ht="15.75">
      <c r="A12" s="120" t="s">
        <v>188</v>
      </c>
      <c r="B12" s="120"/>
      <c r="C12" s="120"/>
      <c r="D12" s="120"/>
      <c r="E12" s="120"/>
      <c r="F12" s="120"/>
      <c r="G12" s="114">
        <f>G15+G13+G19+G17</f>
        <v>273400</v>
      </c>
    </row>
    <row r="13" spans="1:7" s="115" customFormat="1" ht="15.75">
      <c r="A13" s="121" t="s">
        <v>120</v>
      </c>
      <c r="B13" s="122" t="s">
        <v>121</v>
      </c>
      <c r="C13" s="123"/>
      <c r="D13" s="123"/>
      <c r="E13" s="123"/>
      <c r="F13" s="123"/>
      <c r="G13" s="114">
        <f>G14</f>
        <v>233400</v>
      </c>
    </row>
    <row r="14" spans="1:7" s="115" customFormat="1" ht="15.75">
      <c r="A14" s="124" t="s">
        <v>102</v>
      </c>
      <c r="B14" s="125" t="s">
        <v>103</v>
      </c>
      <c r="C14" s="126"/>
      <c r="D14" s="126"/>
      <c r="E14" s="126"/>
      <c r="F14" s="126"/>
      <c r="G14" s="119">
        <f>200000+33400</f>
        <v>233400</v>
      </c>
    </row>
    <row r="15" spans="1:7" s="115" customFormat="1" ht="15.75" hidden="1">
      <c r="A15" s="127" t="s">
        <v>124</v>
      </c>
      <c r="B15" s="122" t="s">
        <v>125</v>
      </c>
      <c r="C15" s="123"/>
      <c r="D15" s="123"/>
      <c r="E15" s="123"/>
      <c r="F15" s="123"/>
      <c r="G15" s="114">
        <f>G16</f>
        <v>0</v>
      </c>
    </row>
    <row r="16" spans="1:7" s="115" customFormat="1" ht="15.75" hidden="1">
      <c r="A16" s="128"/>
      <c r="B16" s="118"/>
      <c r="C16" s="113"/>
      <c r="D16" s="113"/>
      <c r="E16" s="113"/>
      <c r="F16" s="113"/>
      <c r="G16" s="119"/>
    </row>
    <row r="17" spans="1:7" s="115" customFormat="1" ht="15.75">
      <c r="A17" s="129" t="s">
        <v>122</v>
      </c>
      <c r="B17" s="130" t="s">
        <v>123</v>
      </c>
      <c r="C17" s="113"/>
      <c r="D17" s="113"/>
      <c r="E17" s="113"/>
      <c r="F17" s="113"/>
      <c r="G17" s="114">
        <f>G18</f>
        <v>29000</v>
      </c>
    </row>
    <row r="18" spans="1:7" s="115" customFormat="1" ht="15.75">
      <c r="A18" s="131">
        <v>250404</v>
      </c>
      <c r="B18" s="125" t="s">
        <v>109</v>
      </c>
      <c r="C18" s="113"/>
      <c r="D18" s="113"/>
      <c r="E18" s="113"/>
      <c r="F18" s="113"/>
      <c r="G18" s="119">
        <v>29000</v>
      </c>
    </row>
    <row r="19" spans="1:7" s="135" customFormat="1" ht="15.75">
      <c r="A19" s="132" t="s">
        <v>126</v>
      </c>
      <c r="B19" s="133" t="s">
        <v>127</v>
      </c>
      <c r="C19" s="134"/>
      <c r="D19" s="134"/>
      <c r="E19" s="134"/>
      <c r="F19" s="134"/>
      <c r="G19" s="114">
        <f>G20</f>
        <v>11000</v>
      </c>
    </row>
    <row r="20" spans="1:7" s="115" customFormat="1" ht="15.75">
      <c r="A20" s="136" t="s">
        <v>48</v>
      </c>
      <c r="B20" s="137" t="s">
        <v>49</v>
      </c>
      <c r="C20" s="113"/>
      <c r="D20" s="113"/>
      <c r="E20" s="113"/>
      <c r="F20" s="113"/>
      <c r="G20" s="119">
        <v>11000</v>
      </c>
    </row>
    <row r="21" spans="1:7" s="115" customFormat="1" ht="42" customHeight="1">
      <c r="A21" s="134"/>
      <c r="B21" s="138" t="s">
        <v>189</v>
      </c>
      <c r="C21" s="113"/>
      <c r="D21" s="113"/>
      <c r="E21" s="113"/>
      <c r="F21" s="113"/>
      <c r="G21" s="114">
        <f>G12+G10+G11</f>
        <v>273400</v>
      </c>
    </row>
    <row r="22" spans="1:7" s="115" customFormat="1" ht="15.75">
      <c r="A22" s="139"/>
      <c r="B22" s="140"/>
      <c r="C22" s="141"/>
      <c r="D22" s="139"/>
      <c r="E22" s="139"/>
      <c r="F22" s="139"/>
      <c r="G22" s="142"/>
    </row>
    <row r="24" spans="2:4" s="143" customFormat="1" ht="15.75">
      <c r="B24" s="144" t="s">
        <v>17</v>
      </c>
      <c r="D24" s="144" t="s">
        <v>18</v>
      </c>
    </row>
    <row r="27" ht="15.75">
      <c r="G27" s="145"/>
    </row>
  </sheetData>
  <mergeCells count="7">
    <mergeCell ref="B6:F6"/>
    <mergeCell ref="A12:F12"/>
    <mergeCell ref="G8:G9"/>
    <mergeCell ref="C8:C9"/>
    <mergeCell ref="D8:D9"/>
    <mergeCell ref="E8:E9"/>
    <mergeCell ref="F8:F9"/>
  </mergeCells>
  <printOptions/>
  <pageMargins left="0.3" right="0.2" top="0.8" bottom="0.3937007874015748" header="0.19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75" zoomScaleNormal="75" zoomScaleSheetLayoutView="100" workbookViewId="0" topLeftCell="A1">
      <selection activeCell="C40" sqref="C40"/>
    </sheetView>
  </sheetViews>
  <sheetFormatPr defaultColWidth="9.00390625" defaultRowHeight="12.75"/>
  <cols>
    <col min="1" max="1" width="22.00390625" style="146" customWidth="1"/>
    <col min="2" max="2" width="35.875" style="146" customWidth="1"/>
    <col min="3" max="3" width="58.00390625" style="146" customWidth="1"/>
    <col min="4" max="4" width="11.25390625" style="146" customWidth="1"/>
    <col min="5" max="5" width="46.875" style="146" customWidth="1"/>
    <col min="6" max="6" width="10.25390625" style="146" customWidth="1"/>
    <col min="7" max="7" width="15.375" style="146" customWidth="1"/>
    <col min="8" max="8" width="18.625" style="217" customWidth="1"/>
    <col min="9" max="16384" width="9.125" style="146" customWidth="1"/>
  </cols>
  <sheetData>
    <row r="1" spans="2:7" ht="15.75">
      <c r="B1" s="147"/>
      <c r="C1" s="148"/>
      <c r="D1" s="148"/>
      <c r="F1" s="149" t="s">
        <v>190</v>
      </c>
      <c r="G1" s="150"/>
    </row>
    <row r="2" spans="2:7" ht="15.75">
      <c r="B2" s="147"/>
      <c r="C2" s="151"/>
      <c r="D2" s="151"/>
      <c r="F2" s="149" t="s">
        <v>135</v>
      </c>
      <c r="G2" s="152"/>
    </row>
    <row r="3" spans="6:7" ht="15.75">
      <c r="F3" s="149" t="s">
        <v>180</v>
      </c>
      <c r="G3" s="152"/>
    </row>
    <row r="4" spans="7:8" s="153" customFormat="1" ht="12">
      <c r="G4" s="154"/>
      <c r="H4" s="217"/>
    </row>
    <row r="5" spans="1:7" ht="15.75">
      <c r="A5" s="155"/>
      <c r="B5" s="156" t="s">
        <v>191</v>
      </c>
      <c r="C5" s="156"/>
      <c r="D5" s="156"/>
      <c r="E5" s="156"/>
      <c r="F5" s="156"/>
      <c r="G5" s="156"/>
    </row>
    <row r="6" spans="1:7" ht="15.75">
      <c r="A6" s="155"/>
      <c r="B6" s="157"/>
      <c r="C6" s="157"/>
      <c r="D6" s="157"/>
      <c r="E6" s="157"/>
      <c r="F6" s="157"/>
      <c r="G6" s="157"/>
    </row>
    <row r="7" ht="15.75">
      <c r="G7" s="158" t="s">
        <v>19</v>
      </c>
    </row>
    <row r="8" spans="1:7" ht="40.5" customHeight="1">
      <c r="A8" s="159" t="s">
        <v>182</v>
      </c>
      <c r="B8" s="160" t="s">
        <v>119</v>
      </c>
      <c r="C8" s="161" t="s">
        <v>192</v>
      </c>
      <c r="D8" s="161"/>
      <c r="E8" s="161" t="s">
        <v>193</v>
      </c>
      <c r="F8" s="161"/>
      <c r="G8" s="162" t="s">
        <v>194</v>
      </c>
    </row>
    <row r="9" spans="1:7" ht="52.5" customHeight="1">
      <c r="A9" s="159" t="s">
        <v>195</v>
      </c>
      <c r="B9" s="160" t="s">
        <v>27</v>
      </c>
      <c r="C9" s="160" t="s">
        <v>196</v>
      </c>
      <c r="D9" s="160" t="s">
        <v>197</v>
      </c>
      <c r="E9" s="160" t="s">
        <v>196</v>
      </c>
      <c r="F9" s="160" t="s">
        <v>197</v>
      </c>
      <c r="G9" s="160" t="s">
        <v>197</v>
      </c>
    </row>
    <row r="10" spans="1:8" ht="15.75">
      <c r="A10" s="163" t="s">
        <v>120</v>
      </c>
      <c r="B10" s="164" t="s">
        <v>121</v>
      </c>
      <c r="C10" s="165" t="s">
        <v>31</v>
      </c>
      <c r="D10" s="166">
        <f>SUM(D11:D16)</f>
        <v>-13400</v>
      </c>
      <c r="E10" s="165" t="s">
        <v>31</v>
      </c>
      <c r="F10" s="166">
        <f>SUM(F11:F15)</f>
        <v>233400</v>
      </c>
      <c r="G10" s="166">
        <f aca="true" t="shared" si="0" ref="G10:G24">D10+F10</f>
        <v>220000</v>
      </c>
      <c r="H10" s="221"/>
    </row>
    <row r="11" spans="1:8" s="172" customFormat="1" ht="65.25" customHeight="1">
      <c r="A11" s="167">
        <v>200700</v>
      </c>
      <c r="B11" s="168" t="s">
        <v>103</v>
      </c>
      <c r="C11" s="169" t="s">
        <v>198</v>
      </c>
      <c r="D11" s="170">
        <v>-33400</v>
      </c>
      <c r="E11" s="169" t="s">
        <v>198</v>
      </c>
      <c r="F11" s="170">
        <f>200000+33400</f>
        <v>233400</v>
      </c>
      <c r="G11" s="171">
        <f t="shared" si="0"/>
        <v>200000</v>
      </c>
      <c r="H11" s="222"/>
    </row>
    <row r="12" spans="1:8" s="172" customFormat="1" ht="31.5">
      <c r="A12" s="167" t="s">
        <v>90</v>
      </c>
      <c r="B12" s="173" t="s">
        <v>91</v>
      </c>
      <c r="C12" s="174" t="s">
        <v>199</v>
      </c>
      <c r="D12" s="170">
        <v>10000</v>
      </c>
      <c r="E12" s="175"/>
      <c r="F12" s="170"/>
      <c r="G12" s="171">
        <f t="shared" si="0"/>
        <v>10000</v>
      </c>
      <c r="H12" s="222"/>
    </row>
    <row r="13" spans="1:8" s="172" customFormat="1" ht="31.5">
      <c r="A13" s="167" t="s">
        <v>92</v>
      </c>
      <c r="B13" s="173" t="s">
        <v>93</v>
      </c>
      <c r="C13" s="176" t="s">
        <v>200</v>
      </c>
      <c r="D13" s="170">
        <v>10000</v>
      </c>
      <c r="E13" s="175"/>
      <c r="F13" s="170"/>
      <c r="G13" s="171">
        <f t="shared" si="0"/>
        <v>10000</v>
      </c>
      <c r="H13" s="222"/>
    </row>
    <row r="14" spans="1:8" ht="15.75" hidden="1">
      <c r="A14" s="167"/>
      <c r="B14" s="168"/>
      <c r="C14" s="177"/>
      <c r="D14" s="178"/>
      <c r="E14" s="179"/>
      <c r="F14" s="170"/>
      <c r="G14" s="171">
        <f t="shared" si="0"/>
        <v>0</v>
      </c>
      <c r="H14" s="221"/>
    </row>
    <row r="15" spans="1:8" ht="15.75" hidden="1">
      <c r="A15" s="167"/>
      <c r="B15" s="168"/>
      <c r="C15" s="177"/>
      <c r="D15" s="178"/>
      <c r="E15" s="179"/>
      <c r="F15" s="170"/>
      <c r="G15" s="171">
        <f t="shared" si="0"/>
        <v>0</v>
      </c>
      <c r="H15" s="221"/>
    </row>
    <row r="16" spans="1:8" ht="15.75" hidden="1">
      <c r="A16" s="167"/>
      <c r="B16" s="168"/>
      <c r="C16" s="169"/>
      <c r="D16" s="178"/>
      <c r="E16" s="180"/>
      <c r="F16" s="170"/>
      <c r="G16" s="171">
        <f t="shared" si="0"/>
        <v>0</v>
      </c>
      <c r="H16" s="221"/>
    </row>
    <row r="17" spans="1:8" ht="15.75">
      <c r="A17" s="163" t="s">
        <v>122</v>
      </c>
      <c r="B17" s="164" t="s">
        <v>123</v>
      </c>
      <c r="C17" s="165" t="s">
        <v>31</v>
      </c>
      <c r="D17" s="166">
        <f>SUM(D18:D23)</f>
        <v>20000</v>
      </c>
      <c r="E17" s="165" t="s">
        <v>31</v>
      </c>
      <c r="F17" s="166">
        <f>SUM(F18:F23)</f>
        <v>29000</v>
      </c>
      <c r="G17" s="166">
        <f t="shared" si="0"/>
        <v>49000</v>
      </c>
      <c r="H17" s="221"/>
    </row>
    <row r="18" spans="1:8" s="172" customFormat="1" ht="47.25">
      <c r="A18" s="181">
        <v>100202</v>
      </c>
      <c r="B18" s="173" t="s">
        <v>201</v>
      </c>
      <c r="C18" s="169" t="s">
        <v>202</v>
      </c>
      <c r="D18" s="170">
        <v>20000</v>
      </c>
      <c r="E18" s="175"/>
      <c r="F18" s="171"/>
      <c r="G18" s="171">
        <f t="shared" si="0"/>
        <v>20000</v>
      </c>
      <c r="H18" s="222"/>
    </row>
    <row r="19" spans="1:8" s="172" customFormat="1" ht="47.25">
      <c r="A19" s="182" t="s">
        <v>108</v>
      </c>
      <c r="B19" s="168" t="s">
        <v>203</v>
      </c>
      <c r="C19" s="183"/>
      <c r="D19" s="170"/>
      <c r="E19" s="183" t="s">
        <v>204</v>
      </c>
      <c r="F19" s="170">
        <v>29000</v>
      </c>
      <c r="G19" s="171">
        <f t="shared" si="0"/>
        <v>29000</v>
      </c>
      <c r="H19" s="222"/>
    </row>
    <row r="20" spans="1:8" ht="15.75" hidden="1">
      <c r="A20" s="182"/>
      <c r="B20" s="168"/>
      <c r="C20" s="184"/>
      <c r="D20" s="178"/>
      <c r="E20" s="185"/>
      <c r="F20" s="170"/>
      <c r="G20" s="171">
        <f t="shared" si="0"/>
        <v>0</v>
      </c>
      <c r="H20" s="221"/>
    </row>
    <row r="21" spans="1:8" ht="15.75" hidden="1">
      <c r="A21" s="186"/>
      <c r="B21" s="168"/>
      <c r="C21" s="169"/>
      <c r="D21" s="178"/>
      <c r="E21" s="180"/>
      <c r="F21" s="170"/>
      <c r="G21" s="171">
        <f t="shared" si="0"/>
        <v>0</v>
      </c>
      <c r="H21" s="221"/>
    </row>
    <row r="22" spans="1:8" ht="15.75" hidden="1">
      <c r="A22" s="167"/>
      <c r="B22" s="168"/>
      <c r="C22" s="177"/>
      <c r="D22" s="178"/>
      <c r="E22" s="179"/>
      <c r="F22" s="170"/>
      <c r="G22" s="171">
        <f t="shared" si="0"/>
        <v>0</v>
      </c>
      <c r="H22" s="221"/>
    </row>
    <row r="23" spans="1:8" ht="15.75" hidden="1">
      <c r="A23" s="167"/>
      <c r="B23" s="187"/>
      <c r="C23" s="173"/>
      <c r="D23" s="188"/>
      <c r="E23" s="179"/>
      <c r="F23" s="170"/>
      <c r="G23" s="171">
        <f t="shared" si="0"/>
        <v>0</v>
      </c>
      <c r="H23" s="221"/>
    </row>
    <row r="24" spans="1:8" ht="15.75" hidden="1">
      <c r="A24" s="189"/>
      <c r="B24" s="177"/>
      <c r="C24" s="190"/>
      <c r="D24" s="178"/>
      <c r="E24" s="177"/>
      <c r="F24" s="170">
        <v>0</v>
      </c>
      <c r="G24" s="171">
        <f t="shared" si="0"/>
        <v>0</v>
      </c>
      <c r="H24" s="221"/>
    </row>
    <row r="25" spans="1:8" ht="34.5" customHeight="1">
      <c r="A25" s="191" t="s">
        <v>130</v>
      </c>
      <c r="B25" s="192" t="s">
        <v>131</v>
      </c>
      <c r="C25" s="165" t="s">
        <v>31</v>
      </c>
      <c r="D25" s="166">
        <f>D26</f>
        <v>5000</v>
      </c>
      <c r="E25" s="165" t="s">
        <v>31</v>
      </c>
      <c r="F25" s="166">
        <f>F26</f>
        <v>0</v>
      </c>
      <c r="G25" s="166">
        <f>G26</f>
        <v>5000</v>
      </c>
      <c r="H25" s="221"/>
    </row>
    <row r="26" spans="1:8" s="195" customFormat="1" ht="31.5">
      <c r="A26" s="193">
        <v>110502</v>
      </c>
      <c r="B26" s="194" t="s">
        <v>205</v>
      </c>
      <c r="C26" s="174" t="s">
        <v>206</v>
      </c>
      <c r="D26" s="178">
        <v>5000</v>
      </c>
      <c r="E26" s="177"/>
      <c r="F26" s="170"/>
      <c r="G26" s="171">
        <f aca="true" t="shared" si="1" ref="G26:G36">D26+F26</f>
        <v>5000</v>
      </c>
      <c r="H26" s="221"/>
    </row>
    <row r="27" spans="1:8" ht="31.5">
      <c r="A27" s="191" t="s">
        <v>126</v>
      </c>
      <c r="B27" s="164" t="s">
        <v>127</v>
      </c>
      <c r="C27" s="165" t="s">
        <v>31</v>
      </c>
      <c r="D27" s="166">
        <f>SUM(D28:D31)</f>
        <v>21200</v>
      </c>
      <c r="E27" s="165" t="s">
        <v>31</v>
      </c>
      <c r="F27" s="166">
        <f>SUM(F31)</f>
        <v>0</v>
      </c>
      <c r="G27" s="166">
        <f t="shared" si="1"/>
        <v>21200</v>
      </c>
      <c r="H27" s="221"/>
    </row>
    <row r="28" spans="1:8" s="172" customFormat="1" ht="15.75">
      <c r="A28" s="182" t="s">
        <v>207</v>
      </c>
      <c r="B28" s="196" t="s">
        <v>208</v>
      </c>
      <c r="C28" s="197" t="s">
        <v>209</v>
      </c>
      <c r="D28" s="170">
        <f>1200+20000</f>
        <v>21200</v>
      </c>
      <c r="E28" s="198"/>
      <c r="F28" s="170"/>
      <c r="G28" s="171">
        <f t="shared" si="1"/>
        <v>21200</v>
      </c>
      <c r="H28" s="222"/>
    </row>
    <row r="29" spans="1:8" s="172" customFormat="1" ht="15.75" hidden="1">
      <c r="A29" s="199"/>
      <c r="B29" s="183"/>
      <c r="C29" s="198"/>
      <c r="D29" s="170"/>
      <c r="E29" s="198"/>
      <c r="F29" s="170"/>
      <c r="G29" s="171">
        <f t="shared" si="1"/>
        <v>0</v>
      </c>
      <c r="H29" s="222"/>
    </row>
    <row r="30" spans="1:8" s="172" customFormat="1" ht="15.75" hidden="1">
      <c r="A30" s="199"/>
      <c r="B30" s="183"/>
      <c r="C30" s="198"/>
      <c r="D30" s="170"/>
      <c r="E30" s="198"/>
      <c r="F30" s="170"/>
      <c r="G30" s="171">
        <f t="shared" si="1"/>
        <v>0</v>
      </c>
      <c r="H30" s="222"/>
    </row>
    <row r="31" spans="1:8" ht="15.75" hidden="1">
      <c r="A31" s="189"/>
      <c r="B31" s="194"/>
      <c r="C31" s="200"/>
      <c r="D31" s="178"/>
      <c r="E31" s="175"/>
      <c r="F31" s="170"/>
      <c r="G31" s="171">
        <f t="shared" si="1"/>
        <v>0</v>
      </c>
      <c r="H31" s="221"/>
    </row>
    <row r="32" spans="1:8" ht="47.25" hidden="1">
      <c r="A32" s="201" t="s">
        <v>128</v>
      </c>
      <c r="B32" s="164" t="s">
        <v>129</v>
      </c>
      <c r="C32" s="165" t="s">
        <v>31</v>
      </c>
      <c r="D32" s="166">
        <f>SUM(D33:D36)</f>
        <v>0</v>
      </c>
      <c r="E32" s="165" t="s">
        <v>31</v>
      </c>
      <c r="F32" s="166">
        <f>F33</f>
        <v>0</v>
      </c>
      <c r="G32" s="166">
        <f t="shared" si="1"/>
        <v>0</v>
      </c>
      <c r="H32" s="221"/>
    </row>
    <row r="33" spans="1:8" s="172" customFormat="1" ht="31.5" hidden="1">
      <c r="A33" s="202" t="s">
        <v>210</v>
      </c>
      <c r="B33" s="202" t="s">
        <v>211</v>
      </c>
      <c r="C33" s="203" t="s">
        <v>212</v>
      </c>
      <c r="D33" s="178"/>
      <c r="E33" s="175"/>
      <c r="F33" s="170">
        <v>0</v>
      </c>
      <c r="G33" s="171">
        <f t="shared" si="1"/>
        <v>0</v>
      </c>
      <c r="H33" s="221"/>
    </row>
    <row r="34" spans="1:8" s="195" customFormat="1" ht="31.5" hidden="1">
      <c r="A34" s="204"/>
      <c r="B34" s="204"/>
      <c r="C34" s="205" t="s">
        <v>213</v>
      </c>
      <c r="D34" s="178"/>
      <c r="E34" s="206"/>
      <c r="F34" s="170">
        <v>0</v>
      </c>
      <c r="G34" s="171">
        <f t="shared" si="1"/>
        <v>0</v>
      </c>
      <c r="H34" s="221"/>
    </row>
    <row r="35" spans="1:8" s="195" customFormat="1" ht="15.75" hidden="1">
      <c r="A35" s="204"/>
      <c r="B35" s="204"/>
      <c r="C35" s="205" t="s">
        <v>214</v>
      </c>
      <c r="D35" s="178"/>
      <c r="E35" s="207"/>
      <c r="F35" s="178">
        <v>0</v>
      </c>
      <c r="G35" s="171">
        <f t="shared" si="1"/>
        <v>0</v>
      </c>
      <c r="H35" s="221"/>
    </row>
    <row r="36" spans="1:8" s="195" customFormat="1" ht="15.75" hidden="1">
      <c r="A36" s="208"/>
      <c r="B36" s="208"/>
      <c r="C36" s="205"/>
      <c r="D36" s="178"/>
      <c r="E36" s="207"/>
      <c r="F36" s="209"/>
      <c r="G36" s="171">
        <f t="shared" si="1"/>
        <v>0</v>
      </c>
      <c r="H36" s="221"/>
    </row>
    <row r="37" spans="1:8" ht="15.75">
      <c r="A37" s="210"/>
      <c r="B37" s="210" t="s">
        <v>31</v>
      </c>
      <c r="C37" s="211"/>
      <c r="D37" s="166">
        <f>D17+D25+D27+D32+D10</f>
        <v>32800</v>
      </c>
      <c r="E37" s="211"/>
      <c r="F37" s="166">
        <f>F17+F25+F27+F32+F10</f>
        <v>262400</v>
      </c>
      <c r="G37" s="166">
        <f>G17+G25+G27+G32+G10</f>
        <v>295200</v>
      </c>
      <c r="H37" s="221"/>
    </row>
    <row r="38" spans="1:7" ht="15.75">
      <c r="A38" s="212"/>
      <c r="B38" s="213"/>
      <c r="C38" s="214"/>
      <c r="D38" s="214"/>
      <c r="E38" s="214"/>
      <c r="F38" s="214"/>
      <c r="G38" s="214"/>
    </row>
    <row r="39" spans="1:7" ht="15.75">
      <c r="A39" s="212"/>
      <c r="B39" s="213"/>
      <c r="C39" s="214"/>
      <c r="D39" s="214"/>
      <c r="E39" s="214"/>
      <c r="F39" s="214"/>
      <c r="G39" s="214"/>
    </row>
    <row r="40" spans="2:4" ht="15.75">
      <c r="B40" s="215" t="s">
        <v>17</v>
      </c>
      <c r="D40" s="215" t="s">
        <v>18</v>
      </c>
    </row>
    <row r="41" spans="2:3" ht="15.75">
      <c r="B41" s="216"/>
      <c r="C41" s="217"/>
    </row>
    <row r="47" spans="1:4" ht="15.75">
      <c r="A47" s="147"/>
      <c r="B47" s="218"/>
      <c r="C47" s="218"/>
      <c r="D47" s="219"/>
    </row>
    <row r="54" ht="15.75">
      <c r="C54" s="220"/>
    </row>
  </sheetData>
  <mergeCells count="6">
    <mergeCell ref="A33:A36"/>
    <mergeCell ref="B33:B36"/>
    <mergeCell ref="C1:D1"/>
    <mergeCell ref="E8:F8"/>
    <mergeCell ref="C8:D8"/>
    <mergeCell ref="B5:G5"/>
  </mergeCells>
  <printOptions/>
  <pageMargins left="0.28" right="0.2" top="0.85" bottom="0.5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</dc:creator>
  <cp:keywords/>
  <dc:description/>
  <cp:lastModifiedBy>KOD</cp:lastModifiedBy>
  <cp:lastPrinted>2012-06-17T13:20:50Z</cp:lastPrinted>
  <dcterms:created xsi:type="dcterms:W3CDTF">2012-06-17T12:09:23Z</dcterms:created>
  <dcterms:modified xsi:type="dcterms:W3CDTF">2012-06-22T13:47:34Z</dcterms:modified>
  <cp:category/>
  <cp:version/>
  <cp:contentType/>
  <cp:contentStatus/>
</cp:coreProperties>
</file>